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LAHAN\Dropbox (Personlig)\Svømning\ESK Danish International Swim Cup\SwimCup2026\Tilmeldinger\_Tilmeldingsfiler\"/>
    </mc:Choice>
  </mc:AlternateContent>
  <xr:revisionPtr revIDLastSave="0" documentId="13_ncr:1_{25C33C7D-B5D6-4DE4-9C6E-529111FEBB9C}" xr6:coauthVersionLast="47" xr6:coauthVersionMax="47" xr10:uidLastSave="{00000000-0000-0000-0000-000000000000}"/>
  <bookViews>
    <workbookView xWindow="-120" yWindow="-120" windowWidth="29040" windowHeight="15720" xr2:uid="{00000000-000D-0000-FFFF-FFFF00000000}"/>
  </bookViews>
  <sheets>
    <sheet name="Registration" sheetId="1" r:id="rId1"/>
    <sheet name="Input-output" sheetId="2" r:id="rId2"/>
  </sheets>
  <definedNames>
    <definedName name="_xlnm.Print_Area" localSheetId="0">Registration!$A$1:$AG$62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3" i="1" l="1"/>
  <c r="N20" i="1"/>
  <c r="W20" i="1"/>
  <c r="W23" i="1"/>
  <c r="N56" i="1"/>
  <c r="R32" i="1"/>
  <c r="H25" i="1"/>
  <c r="A12" i="2"/>
  <c r="A13" i="2" s="1"/>
  <c r="A14" i="2" s="1"/>
  <c r="A15" i="2" s="1"/>
  <c r="A16" i="2" s="1"/>
  <c r="A17" i="2" s="1"/>
  <c r="A18" i="2" s="1"/>
  <c r="A19" i="2" s="1"/>
  <c r="A20" i="2" s="1"/>
  <c r="A21" i="2" s="1"/>
  <c r="A22" i="2" s="1"/>
  <c r="A23" i="2" s="1"/>
  <c r="A24" i="2" s="1"/>
  <c r="A25" i="2" s="1"/>
  <c r="A26" i="2" s="1"/>
  <c r="A27" i="2" s="1"/>
  <c r="A28" i="2" s="1"/>
  <c r="A29" i="2" s="1"/>
  <c r="A11" i="2"/>
  <c r="H19" i="1"/>
  <c r="Y37" i="1"/>
  <c r="Q5" i="2"/>
  <c r="AB5" i="2"/>
  <c r="AA5" i="2"/>
  <c r="S5" i="2"/>
  <c r="R5" i="2"/>
  <c r="P5" i="2"/>
  <c r="O5" i="2"/>
  <c r="N5" i="2"/>
  <c r="M5" i="2"/>
  <c r="L5" i="2"/>
  <c r="K5" i="2"/>
  <c r="J5" i="2"/>
  <c r="F5" i="2"/>
  <c r="E5" i="2"/>
  <c r="D5" i="2"/>
  <c r="C5" i="2"/>
  <c r="B5" i="2"/>
  <c r="A5" i="2"/>
  <c r="M35" i="1"/>
  <c r="M36" i="1" s="1"/>
  <c r="Z54" i="1"/>
  <c r="Z53" i="1"/>
  <c r="Z52" i="1"/>
  <c r="Z51" i="1"/>
  <c r="Z50" i="1"/>
  <c r="Z49" i="1"/>
  <c r="Z47" i="1"/>
  <c r="Z45" i="1"/>
  <c r="N59" i="1"/>
  <c r="N58" i="1"/>
  <c r="N60" i="1" s="1"/>
  <c r="N54" i="1"/>
  <c r="N53" i="1"/>
  <c r="N51" i="1"/>
  <c r="N50" i="1"/>
  <c r="N49" i="1"/>
  <c r="N47" i="1"/>
  <c r="N46" i="1"/>
  <c r="N45" i="1"/>
  <c r="D35" i="1"/>
  <c r="F35" i="1" s="1"/>
  <c r="D32" i="1"/>
  <c r="F32" i="1" s="1"/>
  <c r="D23" i="1"/>
  <c r="D29" i="1" s="1"/>
  <c r="F29" i="1" s="1"/>
  <c r="G5" i="2"/>
  <c r="I5" i="2"/>
  <c r="T5" i="2"/>
  <c r="U5" i="2"/>
  <c r="V5" i="2"/>
  <c r="W5" i="2"/>
  <c r="X5" i="2"/>
  <c r="Y5" i="2"/>
  <c r="Z5" i="2"/>
  <c r="AC5" i="2"/>
  <c r="AD5" i="2"/>
  <c r="AE5" i="2"/>
  <c r="AF5" i="2"/>
  <c r="AG5" i="2"/>
  <c r="AH5" i="2"/>
  <c r="AI5" i="2"/>
  <c r="AJ5" i="2"/>
  <c r="AK5" i="2"/>
  <c r="AL5" i="2"/>
  <c r="AM5" i="2"/>
  <c r="AN5" i="2"/>
  <c r="AO5" i="2"/>
  <c r="AP5" i="2"/>
  <c r="AQ5" i="2"/>
  <c r="AR5" i="2"/>
  <c r="AS5" i="2"/>
  <c r="AT5" i="2"/>
  <c r="AU5" i="2"/>
  <c r="AV5" i="2"/>
  <c r="Z56" i="1" l="1"/>
  <c r="N26" i="1"/>
  <c r="X60" i="1" s="1"/>
  <c r="A30" i="2"/>
  <c r="A31" i="2" s="1"/>
  <c r="A32" i="2" s="1"/>
  <c r="A33" i="2" s="1"/>
  <c r="A34" i="2" s="1"/>
  <c r="A35" i="2" s="1"/>
  <c r="A36" i="2" s="1"/>
  <c r="A37" i="2" s="1"/>
  <c r="A38" i="2" s="1"/>
  <c r="A39" i="2" s="1"/>
  <c r="A40" i="2" s="1"/>
  <c r="A41" i="2" s="1"/>
  <c r="A42" i="2" s="1"/>
  <c r="A43" i="2" s="1"/>
  <c r="A44" i="2" s="1"/>
  <c r="A45" i="2" s="1"/>
  <c r="A46" i="2" s="1"/>
  <c r="A47" i="2" s="1"/>
  <c r="A48" i="2" s="1"/>
  <c r="A49" i="2" s="1"/>
  <c r="D58" i="1"/>
  <c r="F58" i="1" s="1"/>
  <c r="D56" i="1"/>
  <c r="F56" i="1" s="1"/>
  <c r="D55" i="1"/>
  <c r="F55" i="1" s="1"/>
  <c r="D54" i="1"/>
  <c r="F54" i="1" s="1"/>
  <c r="D53" i="1"/>
  <c r="F53" i="1" s="1"/>
  <c r="D52" i="1"/>
  <c r="F52" i="1" s="1"/>
  <c r="D31" i="1"/>
  <c r="F31" i="1" s="1"/>
  <c r="A26" i="1"/>
  <c r="A27" i="1"/>
  <c r="A28" i="1"/>
  <c r="A25" i="1"/>
  <c r="D22" i="1"/>
  <c r="D20" i="1"/>
  <c r="D19" i="1"/>
  <c r="D26" i="1" l="1"/>
  <c r="F26" i="1" s="1"/>
  <c r="D28" i="1"/>
  <c r="F28" i="1" s="1"/>
  <c r="D25" i="1"/>
  <c r="F25" i="1" s="1"/>
  <c r="Y31" i="1"/>
  <c r="Y30" i="1"/>
  <c r="D50" i="1" l="1"/>
  <c r="F50" i="1" s="1"/>
  <c r="D60" i="1"/>
  <c r="F60" i="1" s="1"/>
  <c r="D48" i="1"/>
  <c r="F48" i="1" s="1"/>
  <c r="D47" i="1"/>
  <c r="F47" i="1" s="1"/>
  <c r="D45" i="1"/>
  <c r="F45" i="1" s="1"/>
  <c r="D44" i="1"/>
  <c r="F44" i="1" s="1"/>
  <c r="D43" i="1"/>
  <c r="F43" i="1" s="1"/>
  <c r="D41" i="1" l="1"/>
  <c r="F41" i="1" s="1"/>
  <c r="D40" i="1"/>
  <c r="F40" i="1" s="1"/>
  <c r="D39" i="1"/>
  <c r="F39" i="1" s="1"/>
  <c r="D37" i="1"/>
  <c r="F37" i="1" s="1"/>
  <c r="D21" i="1" l="1"/>
  <c r="D27" i="1" l="1"/>
  <c r="F27" i="1" s="1"/>
  <c r="Z58" i="1"/>
  <c r="Y32" i="1" l="1"/>
  <c r="Y36" i="1"/>
</calcChain>
</file>

<file path=xl/sharedStrings.xml><?xml version="1.0" encoding="utf-8"?>
<sst xmlns="http://schemas.openxmlformats.org/spreadsheetml/2006/main" count="285" uniqueCount="208">
  <si>
    <t>Team name</t>
  </si>
  <si>
    <t>Country</t>
  </si>
  <si>
    <t>Contact person</t>
  </si>
  <si>
    <t>Street</t>
  </si>
  <si>
    <t>City</t>
  </si>
  <si>
    <t>Phone</t>
  </si>
  <si>
    <t>Name</t>
  </si>
  <si>
    <t>Saturday</t>
  </si>
  <si>
    <t>Friday</t>
  </si>
  <si>
    <t>Sunday</t>
  </si>
  <si>
    <t>Prelim</t>
  </si>
  <si>
    <t>Final</t>
  </si>
  <si>
    <t>Pool</t>
  </si>
  <si>
    <t>UC</t>
  </si>
  <si>
    <t>SD</t>
  </si>
  <si>
    <t>Positions</t>
  </si>
  <si>
    <t>Judge of stroke</t>
  </si>
  <si>
    <t>Inspector of turns</t>
  </si>
  <si>
    <t>Chief finish judge</t>
  </si>
  <si>
    <t>Starter</t>
  </si>
  <si>
    <t>Judge of
stroke</t>
  </si>
  <si>
    <t>Inspector
of turns</t>
  </si>
  <si>
    <t>Cheif
recorder</t>
  </si>
  <si>
    <t>Chief finish
judge</t>
  </si>
  <si>
    <t>Danish</t>
  </si>
  <si>
    <t>Leader package</t>
  </si>
  <si>
    <t>Extra individual starts</t>
  </si>
  <si>
    <t>Relay starts</t>
  </si>
  <si>
    <t>=</t>
  </si>
  <si>
    <t>English</t>
  </si>
  <si>
    <t>German</t>
  </si>
  <si>
    <t>Banedommer</t>
  </si>
  <si>
    <t>Vendedommer</t>
  </si>
  <si>
    <t>Ledende tidtager</t>
  </si>
  <si>
    <t>Ledende måldommer</t>
  </si>
  <si>
    <t>Chief recorder</t>
  </si>
  <si>
    <t>Schwimmrichter</t>
  </si>
  <si>
    <t>Wenderichter</t>
  </si>
  <si>
    <t>Zeitnehmerobmann</t>
  </si>
  <si>
    <t>Zielrichterobmann</t>
  </si>
  <si>
    <t>Expected arrival</t>
  </si>
  <si>
    <t>Postal code</t>
  </si>
  <si>
    <t>X-small</t>
  </si>
  <si>
    <t>Small</t>
  </si>
  <si>
    <t>Medium</t>
  </si>
  <si>
    <t>Large</t>
  </si>
  <si>
    <t>X-Large</t>
  </si>
  <si>
    <t>XX-Large</t>
  </si>
  <si>
    <t>Total</t>
  </si>
  <si>
    <t>Correct number
of t-shirt sizes?</t>
  </si>
  <si>
    <t>Officials translations</t>
  </si>
  <si>
    <t>Swimmers at</t>
  </si>
  <si>
    <t>Programs at</t>
  </si>
  <si>
    <t>We would like more programs!</t>
  </si>
  <si>
    <t>Extra UC</t>
  </si>
  <si>
    <t>Extra SD</t>
  </si>
  <si>
    <t>per day</t>
  </si>
  <si>
    <t>We will participate as part of a bigger team!</t>
  </si>
  <si>
    <t>NO</t>
  </si>
  <si>
    <t>Packages (see items under Seperate Ordering)</t>
  </si>
  <si>
    <t>Individual starts</t>
  </si>
  <si>
    <t>Name of team:</t>
  </si>
  <si>
    <t>piece(s)</t>
  </si>
  <si>
    <t>Start Community</t>
  </si>
  <si>
    <t>Summary</t>
  </si>
  <si>
    <t>Officials</t>
  </si>
  <si>
    <t>T-shirts</t>
  </si>
  <si>
    <t>Pool Information</t>
  </si>
  <si>
    <t>Breakfast Friday</t>
  </si>
  <si>
    <t>Breakfast Saturday</t>
  </si>
  <si>
    <t>Breakfast Sunday</t>
  </si>
  <si>
    <t>Separate Ordering</t>
  </si>
  <si>
    <t>Lunch Friday</t>
  </si>
  <si>
    <t>Lunch Saturday</t>
  </si>
  <si>
    <t>Lunch Sunday</t>
  </si>
  <si>
    <t>T-shirts total</t>
  </si>
  <si>
    <t>Dinner Friday</t>
  </si>
  <si>
    <t>Dinner Saturday</t>
  </si>
  <si>
    <t>Information</t>
  </si>
  <si>
    <t>Packed lunch, Sunday evening</t>
  </si>
  <si>
    <t>person(s)</t>
  </si>
  <si>
    <t>start(s)</t>
  </si>
  <si>
    <t>leader(s)</t>
  </si>
  <si>
    <t>swimmer(s)</t>
  </si>
  <si>
    <t>E-mail 2</t>
  </si>
  <si>
    <t>E-mail 3</t>
  </si>
  <si>
    <t>E-mail 1</t>
  </si>
  <si>
    <t>Comments or other information</t>
  </si>
  <si>
    <t>Team and contact Information</t>
  </si>
  <si>
    <t>Leder</t>
  </si>
  <si>
    <t>Overnatning</t>
  </si>
  <si>
    <t>Morgenmad</t>
  </si>
  <si>
    <t>Middagsmad</t>
  </si>
  <si>
    <t>Aftensmad</t>
  </si>
  <si>
    <t>T-shirt</t>
  </si>
  <si>
    <t>Klubnavn</t>
  </si>
  <si>
    <t>Kontaktperson</t>
  </si>
  <si>
    <t>Adresse</t>
  </si>
  <si>
    <t>Postnr/by</t>
  </si>
  <si>
    <t>Land</t>
  </si>
  <si>
    <t>Mobil</t>
  </si>
  <si>
    <t>E-mail</t>
  </si>
  <si>
    <t>Tilmeldingsdato</t>
  </si>
  <si>
    <t>Sprog</t>
  </si>
  <si>
    <t>Svømmere SD</t>
  </si>
  <si>
    <t>Svømmere UC</t>
  </si>
  <si>
    <t>Startfællesskab 1</t>
  </si>
  <si>
    <t>Startfællesskab 2</t>
  </si>
  <si>
    <t>XS</t>
  </si>
  <si>
    <t>S</t>
  </si>
  <si>
    <t>M</t>
  </si>
  <si>
    <t>L</t>
  </si>
  <si>
    <t>XL</t>
  </si>
  <si>
    <t>XXL</t>
  </si>
  <si>
    <t>Ankomstdag</t>
  </si>
  <si>
    <t>Bemærkninger</t>
  </si>
  <si>
    <t>Program, UC</t>
  </si>
  <si>
    <t>Program, SD</t>
  </si>
  <si>
    <t>List all teams that participate together:</t>
  </si>
  <si>
    <t>Swimmer package</t>
  </si>
  <si>
    <t>Swim cap</t>
  </si>
  <si>
    <t>Towel</t>
  </si>
  <si>
    <t>Mascot</t>
  </si>
  <si>
    <t>Swim Cup plush mascot</t>
  </si>
  <si>
    <t>Language(s)</t>
  </si>
  <si>
    <t>Danish, English, German</t>
  </si>
  <si>
    <t>Exclusive leader package*</t>
  </si>
  <si>
    <t>Exclusive swimmer package*</t>
  </si>
  <si>
    <t>Leder Exclusive</t>
  </si>
  <si>
    <t>Svømmer</t>
  </si>
  <si>
    <t>Svømmer Exclusive</t>
  </si>
  <si>
    <t>Indiv start med pakke</t>
  </si>
  <si>
    <t>Holdkap start med pakke</t>
  </si>
  <si>
    <t>Madpakke søndag</t>
  </si>
  <si>
    <t>Drikkedunk</t>
  </si>
  <si>
    <t>Keyhanger</t>
  </si>
  <si>
    <t>Thermal cup</t>
  </si>
  <si>
    <t>Swim Cup drinking bottle</t>
  </si>
  <si>
    <t>Swim Cup mascot keyhanger</t>
  </si>
  <si>
    <t>Swim Cup swim cap</t>
  </si>
  <si>
    <t>Swim Cup towel</t>
  </si>
  <si>
    <t>Swim Cup thermal cup</t>
  </si>
  <si>
    <t>Swim Cup plush mascot*</t>
  </si>
  <si>
    <t>Morgenmad, fredag</t>
  </si>
  <si>
    <t>Morgenmad, lørdag</t>
  </si>
  <si>
    <t>Morgenmad, søndag</t>
  </si>
  <si>
    <t>Middagsmad, fredag</t>
  </si>
  <si>
    <t>Middagsmad, lørdag</t>
  </si>
  <si>
    <t>Middagsmad, søndag</t>
  </si>
  <si>
    <t>Aftensmad, fredag</t>
  </si>
  <si>
    <t>Aftensmad, lørdag</t>
  </si>
  <si>
    <t>Leader</t>
  </si>
  <si>
    <t>Swimmer</t>
  </si>
  <si>
    <t>Leader Exclusive</t>
  </si>
  <si>
    <t>Swimmer Exclusive</t>
  </si>
  <si>
    <t>Registration, 27th Danish International Swim Cup  /  15th-17th of May 2026</t>
  </si>
  <si>
    <t>Deadline for registration 25th of March 2026!</t>
  </si>
  <si>
    <t>Thursday/Friday at XX</t>
  </si>
  <si>
    <t>Please note all comments and information here, not in the e-mail!</t>
  </si>
  <si>
    <t>Starfællesskab</t>
  </si>
  <si>
    <t>Startgemeinschaft</t>
  </si>
  <si>
    <t>Competition start package</t>
  </si>
  <si>
    <t>Item 1-12</t>
  </si>
  <si>
    <t>Item 1-13 + 15-16</t>
  </si>
  <si>
    <t>Item 1-12 + 6 starts</t>
  </si>
  <si>
    <t>Item 1-15 + 6 starts</t>
  </si>
  <si>
    <t>Item 1 &amp; 12 + 6 starts</t>
  </si>
  <si>
    <t>Competition start</t>
  </si>
  <si>
    <t>Venue Access Pass</t>
  </si>
  <si>
    <t>2. Overnight Thursday to Sunday</t>
  </si>
  <si>
    <t>3. Breakfast Friday</t>
  </si>
  <si>
    <t>4. Breakfast Saturday</t>
  </si>
  <si>
    <t>5. Breakfast Sunday</t>
  </si>
  <si>
    <t>6. Lunch Friday</t>
  </si>
  <si>
    <t>7. Lunch Saturday</t>
  </si>
  <si>
    <t>8. Lunch Sunday</t>
  </si>
  <si>
    <t>9. Dinner Friday</t>
  </si>
  <si>
    <t>10. Dinner Saturday</t>
  </si>
  <si>
    <t>11. Swim Cup t-shirt</t>
  </si>
  <si>
    <t>12. Swim Cup drinking bottle*</t>
  </si>
  <si>
    <t>13. Swim Cup mascot keyhanger*</t>
  </si>
  <si>
    <t>14. Swim Cup swim cap*</t>
  </si>
  <si>
    <t>15. Swim Cup towel*</t>
  </si>
  <si>
    <t>16. Swim Cup thermal cup*</t>
  </si>
  <si>
    <t>Overnight Thursday to Sunday</t>
  </si>
  <si>
    <t>Swimmers total</t>
  </si>
  <si>
    <t>Payment total</t>
  </si>
  <si>
    <t>Translation</t>
  </si>
  <si>
    <t>Phone number</t>
  </si>
  <si>
    <t>save 615 DKK</t>
  </si>
  <si>
    <t>save 715 DKK</t>
  </si>
  <si>
    <t>save 910 DKK</t>
  </si>
  <si>
    <t>save 1.030 DKK</t>
  </si>
  <si>
    <t>Start community</t>
  </si>
  <si>
    <t>Venue Pass</t>
  </si>
  <si>
    <t>Total starts</t>
  </si>
  <si>
    <t>1. Venue Access Pass</t>
  </si>
  <si>
    <r>
      <t xml:space="preserve">Registration is only valid once payment has been received - up to 7 days after registration.
The main contact person must be in Esbjerg during the meet. All e-mails entered will receive information regarding startlists and other practical information.
By registering, participants agree to photos and videos being published online
</t>
    </r>
    <r>
      <rPr>
        <sz val="10"/>
        <color rgb="FFFF0000"/>
        <rFont val="Arial"/>
        <family val="2"/>
      </rPr>
      <t xml:space="preserve">Venue Access Pass is required to access to Svømmestadion Danmark during the finals. Free entry during prelims each day.
Venue Access Pass is required for all swimmers, coaches, teamleaders and spectators.
</t>
    </r>
    <r>
      <rPr>
        <sz val="10"/>
        <color theme="1"/>
        <rFont val="Arial"/>
        <family val="2"/>
      </rPr>
      <t xml:space="preserve">
Registration shall be submitted together with event registration files to swimcup@esbjergsk.dk.
Please return the registration form in Excel format, not PDF.
Bank transfer in DK
9736-0002432285
Payment from abroad
Swift / BIC code: FROSDK21
Iban: DK3897360002432285 
Name: Esbjerg Svømmeklub
Remember to note team name on the transfer.
Please include printout from bank, as proof of transfer.
*Limited supply, first come first served.</t>
    </r>
  </si>
  <si>
    <t>Team 1, Team 2, etc.</t>
  </si>
  <si>
    <t>Officials registration</t>
  </si>
  <si>
    <t>Officials calculation</t>
  </si>
  <si>
    <t>Preliminary sessions</t>
  </si>
  <si>
    <t>Final sessions:</t>
  </si>
  <si>
    <t>You have entered the following number of sessions:</t>
  </si>
  <si>
    <t>Missing official</t>
  </si>
  <si>
    <t>Additional charge</t>
  </si>
  <si>
    <t>Missing officials sessions</t>
  </si>
  <si>
    <t>Venue Access Pass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</si>
</sst>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DKK]"/>
  </numFmts>
  <fonts count="14"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6"/>
      <color theme="1"/>
      <name val="Arial"/>
      <family val="2"/>
    </font>
    <font>
      <u/>
      <sz val="10"/>
      <color theme="10"/>
      <name val="Arial"/>
      <family val="2"/>
    </font>
    <font>
      <b/>
      <sz val="10"/>
      <color theme="1"/>
      <name val="Arial"/>
      <family val="2"/>
    </font>
    <font>
      <b/>
      <sz val="14"/>
      <color theme="1"/>
      <name val="Arial"/>
      <family val="2"/>
    </font>
    <font>
      <b/>
      <sz val="12"/>
      <color theme="1"/>
      <name val="Arial"/>
      <family val="2"/>
    </font>
    <font>
      <sz val="10"/>
      <color rgb="FFFF0000"/>
      <name val="Arial"/>
      <family val="2"/>
    </font>
  </fonts>
  <fills count="8">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rgb="FFFFC000"/>
        <bgColor indexed="64"/>
      </patternFill>
    </fill>
    <fill>
      <patternFill patternType="solid">
        <fgColor rgb="FF66FF66"/>
        <bgColor indexed="64"/>
      </patternFill>
    </fill>
    <fill>
      <patternFill patternType="solid">
        <fgColor rgb="FFFFFF99"/>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bottom style="medium">
        <color auto="1"/>
      </bottom>
      <diagonal/>
    </border>
    <border>
      <left style="medium">
        <color indexed="64"/>
      </left>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auto="1"/>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style="medium">
        <color auto="1"/>
      </right>
      <top/>
      <bottom style="medium">
        <color auto="1"/>
      </bottom>
      <diagonal/>
    </border>
    <border>
      <left style="thin">
        <color auto="1"/>
      </left>
      <right/>
      <top style="medium">
        <color auto="1"/>
      </top>
      <bottom/>
      <diagonal/>
    </border>
    <border>
      <left style="thin">
        <color auto="1"/>
      </left>
      <right/>
      <top/>
      <bottom/>
      <diagonal/>
    </border>
    <border>
      <left/>
      <right/>
      <top style="thin">
        <color auto="1"/>
      </top>
      <bottom/>
      <diagonal/>
    </border>
    <border>
      <left/>
      <right style="thin">
        <color auto="1"/>
      </right>
      <top/>
      <bottom style="medium">
        <color auto="1"/>
      </bottom>
      <diagonal/>
    </border>
  </borders>
  <cellStyleXfs count="2">
    <xf numFmtId="0" fontId="0" fillId="0" borderId="0"/>
    <xf numFmtId="0" fontId="9" fillId="0" borderId="0" applyNumberFormat="0" applyFill="0" applyBorder="0" applyAlignment="0" applyProtection="0"/>
  </cellStyleXfs>
  <cellXfs count="234">
    <xf numFmtId="0" fontId="0" fillId="0" borderId="0" xfId="0"/>
    <xf numFmtId="0" fontId="7" fillId="0" borderId="0" xfId="0" applyFont="1"/>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vertical="center"/>
    </xf>
    <xf numFmtId="0" fontId="10" fillId="0" borderId="0" xfId="0" applyFont="1"/>
    <xf numFmtId="0" fontId="7" fillId="0" borderId="1"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0" fillId="0" borderId="0" xfId="0" applyFont="1" applyAlignment="1">
      <alignment vertical="center"/>
    </xf>
    <xf numFmtId="0" fontId="7" fillId="0" borderId="38" xfId="0" applyFont="1" applyBorder="1" applyAlignment="1">
      <alignment horizontal="center" vertical="center"/>
    </xf>
    <xf numFmtId="0" fontId="7" fillId="0" borderId="26" xfId="0" applyFont="1" applyBorder="1" applyAlignment="1">
      <alignment horizontal="center" vertical="center"/>
    </xf>
    <xf numFmtId="0" fontId="7" fillId="0" borderId="19" xfId="0" applyFont="1" applyBorder="1" applyAlignment="1">
      <alignment horizontal="left" vertical="center"/>
    </xf>
    <xf numFmtId="0" fontId="7" fillId="0" borderId="19"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6" borderId="38" xfId="0" applyFont="1" applyFill="1" applyBorder="1" applyAlignment="1">
      <alignment horizontal="center" vertical="center"/>
    </xf>
    <xf numFmtId="0" fontId="6" fillId="0" borderId="0" xfId="0" applyFont="1"/>
    <xf numFmtId="0" fontId="6" fillId="0" borderId="0" xfId="0" applyFont="1" applyAlignment="1">
      <alignment textRotation="90"/>
    </xf>
    <xf numFmtId="0" fontId="7" fillId="0" borderId="29" xfId="0" applyFont="1" applyBorder="1" applyAlignment="1">
      <alignment horizontal="center" vertical="center"/>
    </xf>
    <xf numFmtId="0" fontId="7" fillId="0" borderId="44" xfId="0" applyFont="1" applyBorder="1" applyAlignment="1">
      <alignment horizontal="center" vertical="center"/>
    </xf>
    <xf numFmtId="0" fontId="7" fillId="7" borderId="11" xfId="0" applyFont="1" applyFill="1" applyBorder="1" applyAlignment="1">
      <alignment horizontal="center" vertical="center"/>
    </xf>
    <xf numFmtId="0" fontId="5" fillId="0" borderId="19" xfId="0" applyFont="1" applyBorder="1" applyAlignment="1">
      <alignment horizontal="left" vertical="center"/>
    </xf>
    <xf numFmtId="0" fontId="7" fillId="0" borderId="19" xfId="0" applyFont="1" applyBorder="1" applyAlignment="1">
      <alignment vertical="center"/>
    </xf>
    <xf numFmtId="164" fontId="4" fillId="7" borderId="26" xfId="0" applyNumberFormat="1" applyFont="1" applyFill="1" applyBorder="1" applyAlignment="1">
      <alignment horizontal="right" vertical="center"/>
    </xf>
    <xf numFmtId="0" fontId="7" fillId="0" borderId="7" xfId="0" applyFont="1" applyBorder="1" applyAlignment="1">
      <alignment vertical="center"/>
    </xf>
    <xf numFmtId="0" fontId="7" fillId="0" borderId="0" xfId="0" applyFont="1" applyAlignment="1">
      <alignment horizontal="left" vertical="center"/>
    </xf>
    <xf numFmtId="0" fontId="7" fillId="0" borderId="10" xfId="0" applyFont="1" applyBorder="1" applyAlignment="1">
      <alignment vertical="center"/>
    </xf>
    <xf numFmtId="0" fontId="7" fillId="0" borderId="10" xfId="0" applyFont="1" applyBorder="1" applyAlignment="1">
      <alignment horizontal="center" vertical="center"/>
    </xf>
    <xf numFmtId="0" fontId="9" fillId="0" borderId="0" xfId="1" applyFill="1" applyBorder="1" applyAlignment="1">
      <alignment horizontal="left" vertical="center"/>
    </xf>
    <xf numFmtId="0" fontId="7" fillId="0" borderId="12" xfId="0" applyFont="1" applyBorder="1" applyAlignment="1">
      <alignment vertical="center"/>
    </xf>
    <xf numFmtId="0" fontId="7" fillId="0" borderId="12" xfId="0" applyFont="1" applyBorder="1" applyAlignment="1">
      <alignment horizontal="center" vertical="center"/>
    </xf>
    <xf numFmtId="0" fontId="10" fillId="0" borderId="0" xfId="0" applyFont="1" applyAlignment="1">
      <alignment horizontal="center" vertical="center"/>
    </xf>
    <xf numFmtId="0" fontId="7" fillId="0" borderId="36" xfId="0" applyFont="1" applyBorder="1" applyAlignment="1">
      <alignment vertical="center"/>
    </xf>
    <xf numFmtId="0" fontId="7" fillId="0" borderId="37" xfId="0" applyFont="1" applyBorder="1" applyAlignment="1">
      <alignment vertical="center"/>
    </xf>
    <xf numFmtId="164" fontId="7" fillId="0" borderId="37" xfId="0" applyNumberFormat="1" applyFont="1" applyBorder="1" applyAlignment="1">
      <alignment vertical="center"/>
    </xf>
    <xf numFmtId="0" fontId="7" fillId="0" borderId="26" xfId="0" applyFont="1" applyBorder="1" applyAlignment="1">
      <alignment vertical="center"/>
    </xf>
    <xf numFmtId="0" fontId="7" fillId="6" borderId="9" xfId="0" applyFont="1" applyFill="1" applyBorder="1" applyAlignment="1">
      <alignment horizontal="center" vertical="center"/>
    </xf>
    <xf numFmtId="0" fontId="7" fillId="0" borderId="36" xfId="0" applyFont="1" applyBorder="1" applyAlignment="1">
      <alignment horizontal="left" vertical="center"/>
    </xf>
    <xf numFmtId="0" fontId="7" fillId="0" borderId="37" xfId="0" applyFont="1" applyBorder="1" applyAlignment="1">
      <alignment horizontal="left" vertical="center"/>
    </xf>
    <xf numFmtId="164" fontId="7" fillId="0" borderId="0" xfId="0" applyNumberFormat="1" applyFont="1" applyAlignment="1">
      <alignment vertical="center"/>
    </xf>
    <xf numFmtId="0" fontId="7" fillId="6" borderId="11" xfId="0" applyFont="1" applyFill="1" applyBorder="1" applyAlignment="1">
      <alignment horizontal="center" vertical="center"/>
    </xf>
    <xf numFmtId="0" fontId="7" fillId="6" borderId="0" xfId="0" applyFont="1" applyFill="1" applyAlignment="1">
      <alignment horizontal="center" vertical="center"/>
    </xf>
    <xf numFmtId="164" fontId="7" fillId="7" borderId="26" xfId="0" applyNumberFormat="1" applyFont="1" applyFill="1" applyBorder="1" applyAlignment="1">
      <alignment horizontal="right" vertical="center"/>
    </xf>
    <xf numFmtId="0" fontId="7" fillId="0" borderId="42" xfId="0" applyFont="1" applyBorder="1" applyAlignment="1">
      <alignment vertical="center"/>
    </xf>
    <xf numFmtId="0" fontId="7" fillId="6" borderId="18" xfId="0" applyFont="1" applyFill="1" applyBorder="1" applyAlignment="1">
      <alignment horizontal="center" vertical="center"/>
    </xf>
    <xf numFmtId="0" fontId="7" fillId="0" borderId="18" xfId="0" applyFont="1" applyBorder="1" applyAlignment="1">
      <alignment vertical="center"/>
    </xf>
    <xf numFmtId="164" fontId="7" fillId="0" borderId="18" xfId="0" applyNumberFormat="1" applyFont="1" applyBorder="1" applyAlignment="1">
      <alignment vertical="center"/>
    </xf>
    <xf numFmtId="0" fontId="7" fillId="0" borderId="18" xfId="0" applyFont="1" applyBorder="1" applyAlignment="1">
      <alignment horizontal="center" vertical="center"/>
    </xf>
    <xf numFmtId="164" fontId="7" fillId="7" borderId="43" xfId="0" applyNumberFormat="1" applyFont="1" applyFill="1" applyBorder="1" applyAlignment="1">
      <alignment horizontal="right" vertical="center"/>
    </xf>
    <xf numFmtId="0" fontId="7" fillId="6" borderId="37" xfId="0" applyFont="1" applyFill="1" applyBorder="1" applyAlignment="1">
      <alignment horizontal="center" vertical="center"/>
    </xf>
    <xf numFmtId="0" fontId="7" fillId="0" borderId="37" xfId="0" applyFont="1" applyBorder="1" applyAlignment="1">
      <alignment horizontal="center" vertical="center"/>
    </xf>
    <xf numFmtId="164" fontId="7" fillId="7" borderId="38" xfId="0" applyNumberFormat="1" applyFont="1" applyFill="1" applyBorder="1" applyAlignment="1">
      <alignment horizontal="right" vertical="center"/>
    </xf>
    <xf numFmtId="0" fontId="3" fillId="0" borderId="19" xfId="0" applyFont="1" applyBorder="1" applyAlignment="1">
      <alignment vertical="center"/>
    </xf>
    <xf numFmtId="0" fontId="7" fillId="0" borderId="19" xfId="0" applyFont="1" applyBorder="1"/>
    <xf numFmtId="0" fontId="7" fillId="0" borderId="26" xfId="0" applyFont="1" applyBorder="1"/>
    <xf numFmtId="0" fontId="7" fillId="0" borderId="37" xfId="0" applyFont="1" applyBorder="1" applyAlignment="1">
      <alignment horizontal="center"/>
    </xf>
    <xf numFmtId="0" fontId="7" fillId="0" borderId="18" xfId="0" applyFont="1" applyBorder="1"/>
    <xf numFmtId="0" fontId="7" fillId="0" borderId="18" xfId="0" applyFont="1" applyBorder="1" applyAlignment="1">
      <alignment horizontal="center"/>
    </xf>
    <xf numFmtId="0" fontId="2" fillId="0" borderId="0" xfId="0" applyFont="1" applyAlignment="1">
      <alignment textRotation="90"/>
    </xf>
    <xf numFmtId="0" fontId="2" fillId="0" borderId="19" xfId="0" applyFont="1" applyBorder="1" applyAlignment="1">
      <alignment vertical="center"/>
    </xf>
    <xf numFmtId="164" fontId="7" fillId="0" borderId="26" xfId="0" applyNumberFormat="1" applyFont="1" applyBorder="1" applyAlignment="1">
      <alignment horizontal="right" vertical="center"/>
    </xf>
    <xf numFmtId="0" fontId="4" fillId="6" borderId="0" xfId="0" applyFont="1" applyFill="1" applyAlignment="1">
      <alignment horizontal="center" vertical="center"/>
    </xf>
    <xf numFmtId="0" fontId="4" fillId="0" borderId="0" xfId="0" applyFont="1" applyAlignment="1">
      <alignment vertical="center"/>
    </xf>
    <xf numFmtId="164" fontId="4" fillId="0" borderId="0" xfId="0" applyNumberFormat="1" applyFont="1" applyAlignment="1">
      <alignment vertical="center"/>
    </xf>
    <xf numFmtId="0" fontId="4" fillId="0" borderId="0" xfId="0" applyFont="1" applyAlignment="1">
      <alignment horizontal="center" vertical="center"/>
    </xf>
    <xf numFmtId="0" fontId="7" fillId="0" borderId="37" xfId="0" applyFont="1" applyBorder="1"/>
    <xf numFmtId="0" fontId="2" fillId="0" borderId="10" xfId="0" applyFont="1" applyBorder="1" applyAlignment="1">
      <alignment vertical="center"/>
    </xf>
    <xf numFmtId="0" fontId="1" fillId="0" borderId="19" xfId="0" applyFont="1" applyBorder="1" applyAlignment="1">
      <alignment vertical="center"/>
    </xf>
    <xf numFmtId="0" fontId="1" fillId="0" borderId="37" xfId="0" applyFont="1" applyBorder="1" applyAlignment="1">
      <alignment vertical="center"/>
    </xf>
    <xf numFmtId="0" fontId="1" fillId="0" borderId="0" xfId="0" applyFont="1" applyAlignment="1">
      <alignment vertical="center"/>
    </xf>
    <xf numFmtId="0" fontId="1" fillId="0" borderId="0" xfId="0" applyFont="1" applyAlignment="1">
      <alignment textRotation="90"/>
    </xf>
    <xf numFmtId="0" fontId="1" fillId="0" borderId="0" xfId="0" applyFont="1"/>
    <xf numFmtId="164" fontId="7" fillId="0" borderId="0" xfId="0" applyNumberFormat="1" applyFont="1" applyAlignment="1">
      <alignment horizontal="center" vertical="center"/>
    </xf>
    <xf numFmtId="0" fontId="7" fillId="0" borderId="42" xfId="0" applyFont="1" applyBorder="1" applyAlignment="1">
      <alignment horizontal="left" vertical="center"/>
    </xf>
    <xf numFmtId="0" fontId="7" fillId="0" borderId="18" xfId="0" applyFont="1" applyBorder="1" applyAlignment="1">
      <alignment horizontal="left" vertical="center"/>
    </xf>
    <xf numFmtId="0" fontId="7" fillId="0" borderId="29" xfId="0" applyFont="1" applyBorder="1" applyAlignment="1">
      <alignment vertical="center"/>
    </xf>
    <xf numFmtId="0" fontId="7" fillId="0" borderId="34" xfId="0" applyFont="1" applyBorder="1" applyAlignment="1">
      <alignment vertical="center"/>
    </xf>
    <xf numFmtId="164" fontId="7" fillId="0" borderId="18" xfId="0" applyNumberFormat="1" applyFont="1" applyBorder="1" applyAlignment="1">
      <alignment horizontal="center" vertical="center"/>
    </xf>
    <xf numFmtId="0" fontId="1" fillId="0" borderId="36" xfId="0" applyFont="1" applyBorder="1" applyAlignment="1">
      <alignment vertical="center"/>
    </xf>
    <xf numFmtId="0" fontId="1" fillId="0" borderId="18" xfId="0" applyFont="1" applyBorder="1" applyAlignment="1">
      <alignment vertical="center"/>
    </xf>
    <xf numFmtId="0" fontId="7" fillId="0" borderId="27" xfId="0" applyFont="1" applyBorder="1" applyAlignment="1">
      <alignment vertical="center"/>
    </xf>
    <xf numFmtId="0" fontId="7" fillId="0" borderId="33" xfId="0" applyFont="1" applyBorder="1" applyAlignment="1">
      <alignment vertical="center"/>
    </xf>
    <xf numFmtId="0" fontId="7" fillId="0" borderId="41" xfId="0" applyFont="1" applyBorder="1" applyAlignment="1">
      <alignment vertical="center"/>
    </xf>
    <xf numFmtId="0" fontId="7" fillId="0" borderId="44" xfId="0" applyFont="1" applyBorder="1" applyAlignment="1">
      <alignment vertical="center"/>
    </xf>
    <xf numFmtId="164" fontId="7" fillId="0" borderId="38" xfId="0" applyNumberFormat="1" applyFont="1" applyBorder="1" applyAlignment="1">
      <alignment horizontal="center" vertical="center"/>
    </xf>
    <xf numFmtId="164" fontId="7" fillId="0" borderId="26" xfId="0" applyNumberFormat="1" applyFont="1" applyBorder="1" applyAlignment="1">
      <alignment horizontal="center" vertical="center"/>
    </xf>
    <xf numFmtId="164" fontId="1" fillId="0" borderId="26" xfId="0" applyNumberFormat="1" applyFont="1" applyBorder="1" applyAlignment="1">
      <alignment horizontal="center" vertical="center"/>
    </xf>
    <xf numFmtId="0" fontId="7" fillId="6" borderId="19" xfId="0" applyFont="1" applyFill="1" applyBorder="1" applyAlignment="1">
      <alignment horizontal="left" vertical="top"/>
    </xf>
    <xf numFmtId="0" fontId="7" fillId="6" borderId="0" xfId="0" applyFont="1" applyFill="1" applyAlignment="1">
      <alignment horizontal="left" vertical="top"/>
    </xf>
    <xf numFmtId="0" fontId="7" fillId="6" borderId="26" xfId="0" applyFont="1" applyFill="1" applyBorder="1" applyAlignment="1">
      <alignment horizontal="left" vertical="top"/>
    </xf>
    <xf numFmtId="0" fontId="1" fillId="0" borderId="42" xfId="0" applyFont="1" applyBorder="1"/>
    <xf numFmtId="0" fontId="7" fillId="7" borderId="18" xfId="0" applyFont="1" applyFill="1" applyBorder="1" applyAlignment="1">
      <alignment horizontal="center" vertical="center"/>
    </xf>
    <xf numFmtId="0" fontId="1" fillId="0" borderId="36" xfId="0" applyFont="1" applyBorder="1" applyAlignment="1">
      <alignment horizontal="left" vertical="top" wrapText="1"/>
    </xf>
    <xf numFmtId="0" fontId="1" fillId="0" borderId="37" xfId="0" applyFont="1" applyBorder="1" applyAlignment="1">
      <alignment horizontal="left" vertical="top" wrapText="1"/>
    </xf>
    <xf numFmtId="0" fontId="1" fillId="0" borderId="38" xfId="0" applyFont="1" applyBorder="1" applyAlignment="1">
      <alignment horizontal="left" vertical="top" wrapText="1"/>
    </xf>
    <xf numFmtId="0" fontId="1" fillId="0" borderId="19" xfId="0" applyFont="1" applyBorder="1" applyAlignment="1">
      <alignment horizontal="left" vertical="top" wrapText="1"/>
    </xf>
    <xf numFmtId="0" fontId="1" fillId="0" borderId="26" xfId="0" applyFont="1" applyBorder="1" applyAlignment="1">
      <alignment horizontal="left" vertical="top" wrapText="1"/>
    </xf>
    <xf numFmtId="0" fontId="1" fillId="0" borderId="42" xfId="0" applyFont="1" applyBorder="1" applyAlignment="1">
      <alignment horizontal="left" vertical="top" wrapText="1"/>
    </xf>
    <xf numFmtId="0" fontId="1" fillId="0" borderId="18" xfId="0" applyFont="1" applyBorder="1" applyAlignment="1">
      <alignment horizontal="left" vertical="top" wrapText="1"/>
    </xf>
    <xf numFmtId="0" fontId="1" fillId="0" borderId="43" xfId="0" applyFont="1" applyBorder="1" applyAlignment="1">
      <alignment horizontal="left" vertical="top" wrapText="1"/>
    </xf>
    <xf numFmtId="0" fontId="7" fillId="0" borderId="29" xfId="0" applyFont="1" applyBorder="1" applyAlignment="1">
      <alignment horizontal="left" vertical="center"/>
    </xf>
    <xf numFmtId="0" fontId="7" fillId="0" borderId="34" xfId="0" applyFont="1" applyBorder="1" applyAlignment="1">
      <alignment horizontal="left" vertical="center"/>
    </xf>
    <xf numFmtId="0" fontId="7" fillId="0" borderId="31" xfId="0" applyFont="1" applyBorder="1" applyAlignment="1">
      <alignment horizontal="left" vertical="center"/>
    </xf>
    <xf numFmtId="0" fontId="7" fillId="0" borderId="35" xfId="0" applyFont="1" applyBorder="1" applyAlignment="1">
      <alignment horizontal="left" vertical="center"/>
    </xf>
    <xf numFmtId="0" fontId="7" fillId="3" borderId="36" xfId="0" applyFont="1" applyFill="1" applyBorder="1" applyAlignment="1">
      <alignment horizontal="left" vertical="center"/>
    </xf>
    <xf numFmtId="0" fontId="7" fillId="3" borderId="37" xfId="0" applyFont="1" applyFill="1" applyBorder="1" applyAlignment="1">
      <alignment horizontal="left" vertical="center"/>
    </xf>
    <xf numFmtId="0" fontId="7" fillId="3" borderId="19" xfId="0" applyFont="1" applyFill="1" applyBorder="1" applyAlignment="1">
      <alignment horizontal="left" vertical="center"/>
    </xf>
    <xf numFmtId="0" fontId="7" fillId="3" borderId="0" xfId="0" applyFont="1" applyFill="1" applyAlignment="1">
      <alignment horizontal="left" vertical="center"/>
    </xf>
    <xf numFmtId="0" fontId="7" fillId="3" borderId="39" xfId="0" applyFont="1" applyFill="1" applyBorder="1" applyAlignment="1">
      <alignment horizontal="left" vertical="center"/>
    </xf>
    <xf numFmtId="0" fontId="7" fillId="3" borderId="5" xfId="0" applyFont="1" applyFill="1" applyBorder="1" applyAlignment="1">
      <alignment horizontal="left" vertical="center"/>
    </xf>
    <xf numFmtId="0" fontId="7" fillId="0" borderId="16" xfId="0" applyFont="1" applyBorder="1" applyAlignment="1">
      <alignment horizontal="left" vertical="center"/>
    </xf>
    <xf numFmtId="0" fontId="7" fillId="0" borderId="30" xfId="0" applyFont="1" applyBorder="1" applyAlignment="1">
      <alignment horizontal="left" vertical="center"/>
    </xf>
    <xf numFmtId="0" fontId="7" fillId="0" borderId="17" xfId="0" applyFont="1" applyBorder="1" applyAlignment="1">
      <alignment horizontal="left" vertical="center"/>
    </xf>
    <xf numFmtId="0" fontId="7" fillId="0" borderId="32" xfId="0" applyFont="1" applyBorder="1" applyAlignment="1">
      <alignment horizontal="left" vertical="center"/>
    </xf>
    <xf numFmtId="0" fontId="1" fillId="3" borderId="49" xfId="0" applyFont="1" applyFill="1" applyBorder="1" applyAlignment="1">
      <alignment horizontal="left" vertical="center"/>
    </xf>
    <xf numFmtId="0" fontId="1" fillId="3" borderId="37" xfId="0" applyFont="1" applyFill="1" applyBorder="1" applyAlignment="1">
      <alignment horizontal="left" vertical="center"/>
    </xf>
    <xf numFmtId="0" fontId="1" fillId="3" borderId="38" xfId="0" applyFont="1" applyFill="1" applyBorder="1" applyAlignment="1">
      <alignment horizontal="left" vertical="center"/>
    </xf>
    <xf numFmtId="0" fontId="1" fillId="3" borderId="50" xfId="0" applyFont="1" applyFill="1" applyBorder="1" applyAlignment="1">
      <alignment horizontal="left" vertical="center"/>
    </xf>
    <xf numFmtId="0" fontId="1" fillId="3" borderId="0" xfId="0" applyFont="1" applyFill="1" applyAlignment="1">
      <alignment horizontal="left" vertical="center"/>
    </xf>
    <xf numFmtId="0" fontId="1" fillId="3" borderId="26" xfId="0" applyFont="1" applyFill="1" applyBorder="1" applyAlignment="1">
      <alignment horizontal="left" vertical="center"/>
    </xf>
    <xf numFmtId="0" fontId="1" fillId="3" borderId="4" xfId="0" applyFont="1" applyFill="1" applyBorder="1" applyAlignment="1">
      <alignment horizontal="left" vertical="center"/>
    </xf>
    <xf numFmtId="0" fontId="1" fillId="3" borderId="5" xfId="0" applyFont="1" applyFill="1" applyBorder="1" applyAlignment="1">
      <alignment horizontal="left" vertical="center"/>
    </xf>
    <xf numFmtId="0" fontId="1" fillId="3" borderId="40" xfId="0" applyFont="1" applyFill="1" applyBorder="1" applyAlignment="1">
      <alignment horizontal="left" vertical="center"/>
    </xf>
    <xf numFmtId="0" fontId="12" fillId="0" borderId="18" xfId="0" applyFont="1" applyBorder="1" applyAlignment="1">
      <alignment horizontal="center" vertical="center"/>
    </xf>
    <xf numFmtId="0" fontId="7" fillId="4" borderId="27" xfId="0" applyFont="1" applyFill="1" applyBorder="1" applyAlignment="1">
      <alignment horizontal="center" vertical="center"/>
    </xf>
    <xf numFmtId="0" fontId="7" fillId="4" borderId="33" xfId="0" applyFont="1" applyFill="1" applyBorder="1" applyAlignment="1">
      <alignment horizontal="center" vertical="center"/>
    </xf>
    <xf numFmtId="0" fontId="7" fillId="4" borderId="4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6" xfId="0" applyFont="1" applyFill="1" applyBorder="1" applyAlignment="1">
      <alignment horizontal="center" vertical="center"/>
    </xf>
    <xf numFmtId="0" fontId="7" fillId="0" borderId="16" xfId="0" applyFont="1" applyBorder="1" applyAlignment="1">
      <alignment horizontal="center" vertical="center"/>
    </xf>
    <xf numFmtId="0" fontId="7" fillId="0" borderId="44" xfId="0" applyFont="1" applyBorder="1" applyAlignment="1">
      <alignment horizontal="center" vertical="center"/>
    </xf>
    <xf numFmtId="0" fontId="12" fillId="0" borderId="0" xfId="0" applyFont="1" applyAlignment="1">
      <alignment horizontal="center" vertical="center"/>
    </xf>
    <xf numFmtId="0" fontId="7" fillId="4" borderId="46" xfId="0" applyFont="1" applyFill="1" applyBorder="1" applyAlignment="1">
      <alignment horizontal="center" vertical="center"/>
    </xf>
    <xf numFmtId="0" fontId="7" fillId="4" borderId="39" xfId="0" applyFont="1" applyFill="1" applyBorder="1" applyAlignment="1">
      <alignment horizontal="center" vertical="center"/>
    </xf>
    <xf numFmtId="0" fontId="7" fillId="0" borderId="29" xfId="0" applyFont="1" applyBorder="1" applyAlignment="1">
      <alignment horizontal="center" vertical="center"/>
    </xf>
    <xf numFmtId="0" fontId="7" fillId="7" borderId="20" xfId="0" applyFont="1" applyFill="1" applyBorder="1" applyAlignment="1">
      <alignment horizontal="center" vertical="center"/>
    </xf>
    <xf numFmtId="0" fontId="7" fillId="7" borderId="48" xfId="0" applyFont="1" applyFill="1" applyBorder="1" applyAlignment="1">
      <alignment horizontal="center" vertical="center"/>
    </xf>
    <xf numFmtId="164" fontId="7" fillId="7" borderId="0" xfId="0" applyNumberFormat="1" applyFont="1" applyFill="1" applyAlignment="1">
      <alignment horizontal="center" vertical="center"/>
    </xf>
    <xf numFmtId="164" fontId="7" fillId="7" borderId="26" xfId="0" applyNumberFormat="1" applyFont="1" applyFill="1" applyBorder="1" applyAlignment="1">
      <alignment horizontal="center" vertical="center"/>
    </xf>
    <xf numFmtId="0" fontId="7" fillId="7" borderId="37" xfId="0" applyFont="1" applyFill="1" applyBorder="1" applyAlignment="1">
      <alignment horizontal="center" vertical="center"/>
    </xf>
    <xf numFmtId="0" fontId="7" fillId="7" borderId="0" xfId="0" applyFont="1" applyFill="1" applyAlignment="1">
      <alignment horizontal="center" vertical="center"/>
    </xf>
    <xf numFmtId="0" fontId="7" fillId="0" borderId="31" xfId="0" applyFont="1" applyBorder="1" applyAlignment="1">
      <alignment horizontal="center" vertical="center"/>
    </xf>
    <xf numFmtId="0" fontId="7" fillId="0" borderId="45" xfId="0" applyFont="1" applyBorder="1" applyAlignment="1">
      <alignment horizontal="center" vertical="center"/>
    </xf>
    <xf numFmtId="0" fontId="7" fillId="0" borderId="17" xfId="0" applyFont="1" applyBorder="1" applyAlignment="1">
      <alignment horizontal="center" vertical="center"/>
    </xf>
    <xf numFmtId="0" fontId="7" fillId="6" borderId="18" xfId="0" applyFont="1" applyFill="1" applyBorder="1" applyAlignment="1">
      <alignment horizontal="center" vertical="center"/>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7" fillId="0" borderId="30" xfId="0" applyFont="1" applyBorder="1" applyAlignment="1">
      <alignment horizontal="center" vertical="center"/>
    </xf>
    <xf numFmtId="0" fontId="7" fillId="0" borderId="32" xfId="0" applyFont="1" applyBorder="1" applyAlignment="1">
      <alignment horizontal="center" vertical="center"/>
    </xf>
    <xf numFmtId="0" fontId="10" fillId="0" borderId="0" xfId="0" applyFont="1" applyAlignment="1">
      <alignment horizont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4" borderId="15" xfId="0" applyFont="1" applyFill="1" applyBorder="1" applyAlignment="1">
      <alignment horizontal="center" vertical="center"/>
    </xf>
    <xf numFmtId="0" fontId="7" fillId="5" borderId="46"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39"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8" fillId="0" borderId="0" xfId="0" applyFont="1" applyAlignment="1">
      <alignment horizontal="center" vertical="center"/>
    </xf>
    <xf numFmtId="0" fontId="11" fillId="0" borderId="0" xfId="0" applyFont="1" applyAlignment="1">
      <alignment horizontal="center" vertical="center"/>
    </xf>
    <xf numFmtId="0" fontId="7" fillId="6" borderId="0" xfId="0" applyFont="1" applyFill="1" applyAlignment="1">
      <alignment horizontal="center" vertical="center"/>
    </xf>
    <xf numFmtId="0" fontId="7" fillId="4" borderId="28" xfId="0" applyFont="1" applyFill="1" applyBorder="1" applyAlignment="1">
      <alignment horizontal="center" vertical="center"/>
    </xf>
    <xf numFmtId="0" fontId="7" fillId="4" borderId="47" xfId="0" applyFont="1" applyFill="1" applyBorder="1" applyAlignment="1">
      <alignment horizontal="center" vertical="center"/>
    </xf>
    <xf numFmtId="0" fontId="7" fillId="4" borderId="40" xfId="0" applyFont="1" applyFill="1" applyBorder="1" applyAlignment="1">
      <alignment horizontal="center" vertical="center"/>
    </xf>
    <xf numFmtId="0" fontId="7" fillId="6" borderId="8" xfId="0" applyFont="1" applyFill="1" applyBorder="1" applyAlignment="1">
      <alignment horizontal="left" vertical="center"/>
    </xf>
    <xf numFmtId="0" fontId="7" fillId="6" borderId="15" xfId="0" applyFont="1" applyFill="1" applyBorder="1" applyAlignment="1">
      <alignment horizontal="left" vertical="center"/>
    </xf>
    <xf numFmtId="0" fontId="7" fillId="6" borderId="9" xfId="0" applyFont="1" applyFill="1" applyBorder="1" applyAlignment="1">
      <alignment horizontal="left" vertical="center"/>
    </xf>
    <xf numFmtId="0" fontId="7" fillId="6" borderId="1" xfId="0" applyFont="1" applyFill="1" applyBorder="1" applyAlignment="1">
      <alignment horizontal="left" vertical="center"/>
    </xf>
    <xf numFmtId="0" fontId="7" fillId="6" borderId="16" xfId="0" applyFont="1" applyFill="1" applyBorder="1" applyAlignment="1">
      <alignment horizontal="left" vertical="center"/>
    </xf>
    <xf numFmtId="0" fontId="7" fillId="6" borderId="11" xfId="0" applyFont="1" applyFill="1" applyBorder="1" applyAlignment="1">
      <alignment horizontal="left" vertical="center"/>
    </xf>
    <xf numFmtId="0" fontId="1" fillId="6" borderId="13" xfId="0" applyFont="1" applyFill="1" applyBorder="1" applyAlignment="1">
      <alignment vertical="center"/>
    </xf>
    <xf numFmtId="0" fontId="7" fillId="6" borderId="17" xfId="0" applyFont="1" applyFill="1" applyBorder="1" applyAlignment="1">
      <alignment vertical="center"/>
    </xf>
    <xf numFmtId="0" fontId="7" fillId="6" borderId="14" xfId="0" applyFont="1" applyFill="1" applyBorder="1" applyAlignment="1">
      <alignment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5" borderId="27" xfId="0" applyFont="1" applyFill="1" applyBorder="1" applyAlignment="1">
      <alignment horizontal="center" vertical="center"/>
    </xf>
    <xf numFmtId="0" fontId="7" fillId="5" borderId="33" xfId="0" applyFont="1" applyFill="1" applyBorder="1" applyAlignment="1">
      <alignment horizontal="center" vertical="center"/>
    </xf>
    <xf numFmtId="0" fontId="7" fillId="5" borderId="28"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21" xfId="0" applyFont="1" applyFill="1" applyBorder="1" applyAlignment="1">
      <alignment horizontal="center" vertical="center"/>
    </xf>
    <xf numFmtId="0" fontId="9" fillId="6" borderId="1" xfId="1" applyFill="1" applyBorder="1" applyAlignment="1">
      <alignment horizontal="left" vertical="center"/>
    </xf>
    <xf numFmtId="0" fontId="9" fillId="6" borderId="16" xfId="1" applyFill="1" applyBorder="1" applyAlignment="1">
      <alignment horizontal="left" vertical="center"/>
    </xf>
    <xf numFmtId="0" fontId="9" fillId="6" borderId="11" xfId="1" applyFill="1" applyBorder="1" applyAlignment="1">
      <alignment horizontal="left" vertical="center"/>
    </xf>
    <xf numFmtId="0" fontId="7" fillId="6" borderId="1" xfId="0" quotePrefix="1" applyFont="1" applyFill="1" applyBorder="1" applyAlignment="1">
      <alignment horizontal="left" vertical="center"/>
    </xf>
    <xf numFmtId="0" fontId="7" fillId="5" borderId="24"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2" fillId="6" borderId="1" xfId="0" applyFont="1" applyFill="1" applyBorder="1" applyAlignment="1">
      <alignment horizontal="left" vertical="center"/>
    </xf>
    <xf numFmtId="0" fontId="7" fillId="7" borderId="26" xfId="0" applyFont="1" applyFill="1" applyBorder="1" applyAlignment="1">
      <alignment horizontal="center" vertical="center"/>
    </xf>
    <xf numFmtId="164" fontId="7" fillId="7" borderId="18" xfId="0" applyNumberFormat="1" applyFont="1" applyFill="1" applyBorder="1" applyAlignment="1">
      <alignment horizontal="center" vertical="center"/>
    </xf>
    <xf numFmtId="164" fontId="7" fillId="7" borderId="43" xfId="0" applyNumberFormat="1" applyFont="1" applyFill="1" applyBorder="1" applyAlignment="1">
      <alignment horizontal="center" vertical="center"/>
    </xf>
    <xf numFmtId="0" fontId="7" fillId="7" borderId="38" xfId="0" applyFont="1" applyFill="1" applyBorder="1" applyAlignment="1">
      <alignment horizontal="center" vertical="center"/>
    </xf>
    <xf numFmtId="0" fontId="1" fillId="0" borderId="0" xfId="0" applyFont="1" applyBorder="1" applyAlignment="1">
      <alignment horizontal="left" vertical="top" wrapText="1"/>
    </xf>
    <xf numFmtId="0" fontId="1" fillId="6" borderId="19" xfId="0" applyFont="1" applyFill="1" applyBorder="1" applyAlignment="1">
      <alignment horizontal="left" vertical="top"/>
    </xf>
    <xf numFmtId="0" fontId="1" fillId="6" borderId="0" xfId="0" applyFont="1" applyFill="1" applyBorder="1" applyAlignment="1">
      <alignment horizontal="left" vertical="top"/>
    </xf>
    <xf numFmtId="0" fontId="1" fillId="6" borderId="26" xfId="0" applyFont="1" applyFill="1" applyBorder="1" applyAlignment="1">
      <alignment horizontal="left" vertical="top"/>
    </xf>
    <xf numFmtId="0" fontId="1" fillId="6" borderId="42" xfId="0" applyFont="1" applyFill="1" applyBorder="1" applyAlignment="1">
      <alignment horizontal="left" vertical="top"/>
    </xf>
    <xf numFmtId="0" fontId="1" fillId="6" borderId="18" xfId="0" applyFont="1" applyFill="1" applyBorder="1" applyAlignment="1">
      <alignment horizontal="left" vertical="top"/>
    </xf>
    <xf numFmtId="0" fontId="1" fillId="6" borderId="43" xfId="0" applyFont="1" applyFill="1" applyBorder="1" applyAlignment="1">
      <alignment horizontal="left" vertical="top"/>
    </xf>
    <xf numFmtId="0" fontId="1" fillId="0" borderId="0" xfId="0" applyFont="1" applyBorder="1" applyAlignment="1">
      <alignment vertical="top" wrapText="1"/>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Border="1"/>
    <xf numFmtId="0" fontId="7" fillId="0" borderId="46" xfId="0" applyFont="1" applyBorder="1" applyAlignment="1">
      <alignment horizontal="left" vertical="center" wrapText="1"/>
    </xf>
    <xf numFmtId="0" fontId="7" fillId="0" borderId="51" xfId="0" applyFont="1" applyBorder="1" applyAlignment="1">
      <alignment horizontal="left" vertical="center" wrapText="1"/>
    </xf>
    <xf numFmtId="0" fontId="7" fillId="0" borderId="3" xfId="0" applyFont="1" applyBorder="1" applyAlignment="1">
      <alignment horizontal="left" vertical="center" wrapText="1"/>
    </xf>
    <xf numFmtId="0" fontId="7" fillId="0" borderId="42" xfId="0" applyFont="1" applyBorder="1" applyAlignment="1">
      <alignment horizontal="left" vertical="center" wrapText="1"/>
    </xf>
    <xf numFmtId="0" fontId="7" fillId="0" borderId="18" xfId="0" applyFont="1" applyBorder="1" applyAlignment="1">
      <alignment horizontal="left" vertical="center" wrapText="1"/>
    </xf>
    <xf numFmtId="0" fontId="7" fillId="0" borderId="52" xfId="0" applyFont="1" applyBorder="1" applyAlignment="1">
      <alignment horizontal="left" vertical="center" wrapText="1"/>
    </xf>
    <xf numFmtId="0" fontId="7" fillId="0" borderId="36" xfId="0" applyFont="1" applyBorder="1"/>
    <xf numFmtId="0" fontId="7" fillId="0" borderId="38" xfId="0" applyFont="1" applyBorder="1" applyAlignment="1">
      <alignment horizontal="center"/>
    </xf>
    <xf numFmtId="0" fontId="7" fillId="0" borderId="0" xfId="0" applyFont="1" applyBorder="1" applyAlignment="1">
      <alignment horizontal="center"/>
    </xf>
    <xf numFmtId="0" fontId="7" fillId="0" borderId="26" xfId="0" applyFont="1" applyBorder="1" applyAlignment="1">
      <alignment horizontal="center"/>
    </xf>
    <xf numFmtId="0" fontId="7" fillId="0" borderId="42" xfId="0" applyFont="1" applyBorder="1"/>
    <xf numFmtId="0" fontId="7" fillId="0" borderId="43" xfId="0" applyFont="1" applyBorder="1" applyAlignment="1">
      <alignment horizontal="center"/>
    </xf>
    <xf numFmtId="0" fontId="1" fillId="0" borderId="0" xfId="0" applyFont="1" applyBorder="1"/>
    <xf numFmtId="0" fontId="1" fillId="0" borderId="0" xfId="0" quotePrefix="1" applyNumberFormat="1" applyFont="1"/>
    <xf numFmtId="0" fontId="1" fillId="0" borderId="19" xfId="0" applyFont="1" applyBorder="1"/>
    <xf numFmtId="0" fontId="7" fillId="7" borderId="0" xfId="0" applyFont="1" applyFill="1" applyBorder="1" applyAlignment="1">
      <alignment horizontal="center" vertical="center"/>
    </xf>
    <xf numFmtId="0" fontId="7" fillId="0" borderId="0" xfId="0" applyFont="1" applyBorder="1" applyAlignment="1">
      <alignment horizontal="left" vertical="center"/>
    </xf>
    <xf numFmtId="0" fontId="1" fillId="0" borderId="0" xfId="0" applyFont="1" applyBorder="1" applyAlignment="1">
      <alignment horizontal="left"/>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18" xfId="0" applyFont="1" applyBorder="1"/>
    <xf numFmtId="0" fontId="1" fillId="0" borderId="16" xfId="0" applyFont="1" applyBorder="1" applyAlignment="1">
      <alignment horizontal="center" vertical="center"/>
    </xf>
    <xf numFmtId="0" fontId="1" fillId="0" borderId="44" xfId="0" applyFont="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cellXfs>
  <cellStyles count="2">
    <cellStyle name="Hyperlink" xfId="1" builtinId="8" customBuiltin="1"/>
    <cellStyle name="Normal" xfId="0" builtinId="0"/>
  </cellStyles>
  <dxfs count="0"/>
  <tableStyles count="0" defaultTableStyle="TableStyleMedium2" defaultPivotStyle="PivotStyleLight16"/>
  <colors>
    <mruColors>
      <color rgb="FFFF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31</xdr:col>
      <xdr:colOff>149514</xdr:colOff>
      <xdr:row>0</xdr:row>
      <xdr:rowOff>1</xdr:rowOff>
    </xdr:from>
    <xdr:to>
      <xdr:col>33</xdr:col>
      <xdr:colOff>114300</xdr:colOff>
      <xdr:row>2</xdr:row>
      <xdr:rowOff>161926</xdr:rowOff>
    </xdr:to>
    <xdr:pic>
      <xdr:nvPicPr>
        <xdr:cNvPr id="2" name="Billede 2">
          <a:extLst>
            <a:ext uri="{FF2B5EF4-FFF2-40B4-BE49-F238E27FC236}">
              <a16:creationId xmlns:a16="http://schemas.microsoft.com/office/drawing/2014/main" id="{599B77A0-AFC4-4AE2-ABF7-ECC9625EF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41539" y="1"/>
          <a:ext cx="1393536"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2"/>
  <sheetViews>
    <sheetView tabSelected="1" zoomScaleNormal="100" workbookViewId="0">
      <selection sqref="A1:AG1"/>
    </sheetView>
  </sheetViews>
  <sheetFormatPr defaultRowHeight="12.75" x14ac:dyDescent="0.2"/>
  <cols>
    <col min="1" max="1" width="30.85546875" style="1" customWidth="1"/>
    <col min="2" max="2" width="5.140625" style="1" customWidth="1"/>
    <col min="3" max="3" width="15.7109375" style="1" customWidth="1"/>
    <col min="4" max="4" width="10.85546875" style="1" customWidth="1"/>
    <col min="5" max="5" width="3.5703125" style="1" customWidth="1"/>
    <col min="6" max="6" width="14.42578125" style="1" bestFit="1" customWidth="1"/>
    <col min="7" max="11" width="3.5703125" style="1" customWidth="1"/>
    <col min="12" max="13" width="6.5703125" style="1" customWidth="1"/>
    <col min="14" max="15" width="3.5703125" style="1" customWidth="1"/>
    <col min="16" max="28" width="3.5703125" style="3" customWidth="1"/>
    <col min="29" max="29" width="7.140625" style="3" customWidth="1"/>
    <col min="30" max="33" width="10.7109375" style="2" customWidth="1"/>
    <col min="34" max="34" width="7" style="2" bestFit="1" customWidth="1"/>
    <col min="35" max="35" width="18.5703125" style="1" bestFit="1" customWidth="1"/>
    <col min="36" max="36" width="15.42578125" style="1" bestFit="1" customWidth="1"/>
    <col min="37" max="37" width="16.85546875" style="1" bestFit="1" customWidth="1"/>
    <col min="38" max="16384" width="9.140625" style="1"/>
  </cols>
  <sheetData>
    <row r="1" spans="1:37" ht="20.25" x14ac:dyDescent="0.2">
      <c r="A1" s="165" t="s">
        <v>155</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row>
    <row r="2" spans="1:37" ht="18" x14ac:dyDescent="0.2">
      <c r="A2" s="166" t="s">
        <v>156</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row>
    <row r="3" spans="1:37" ht="15" customHeight="1" x14ac:dyDescent="0.2">
      <c r="E3" s="4"/>
      <c r="F3" s="4"/>
      <c r="G3" s="4"/>
      <c r="H3" s="4"/>
      <c r="I3" s="4"/>
      <c r="J3" s="4"/>
      <c r="K3" s="4"/>
      <c r="L3" s="4"/>
      <c r="M3" s="4"/>
      <c r="N3" s="4"/>
      <c r="O3" s="4"/>
      <c r="P3" s="2"/>
      <c r="Q3" s="2"/>
      <c r="R3" s="2"/>
      <c r="S3" s="2"/>
      <c r="T3" s="2"/>
      <c r="U3" s="2"/>
      <c r="V3" s="2"/>
      <c r="W3" s="2"/>
      <c r="X3" s="2"/>
      <c r="Y3" s="2"/>
      <c r="Z3" s="2"/>
      <c r="AA3" s="2"/>
      <c r="AB3" s="2"/>
      <c r="AC3" s="2"/>
    </row>
    <row r="4" spans="1:37" ht="15" customHeight="1" thickBot="1" x14ac:dyDescent="0.25">
      <c r="A4" s="125" t="s">
        <v>88</v>
      </c>
      <c r="B4" s="125"/>
      <c r="C4" s="125"/>
      <c r="D4" s="125"/>
      <c r="E4" s="4"/>
      <c r="F4" s="125" t="s">
        <v>199</v>
      </c>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
      <c r="AI4" s="153" t="s">
        <v>50</v>
      </c>
      <c r="AJ4" s="153"/>
      <c r="AK4" s="153"/>
    </row>
    <row r="5" spans="1:37" ht="15" customHeight="1" x14ac:dyDescent="0.2">
      <c r="A5" s="26" t="s">
        <v>0</v>
      </c>
      <c r="B5" s="171"/>
      <c r="C5" s="172"/>
      <c r="D5" s="173"/>
      <c r="E5" s="27"/>
      <c r="F5" s="106" t="s">
        <v>6</v>
      </c>
      <c r="G5" s="107"/>
      <c r="H5" s="107"/>
      <c r="I5" s="107"/>
      <c r="J5" s="116" t="s">
        <v>188</v>
      </c>
      <c r="K5" s="117"/>
      <c r="L5" s="117"/>
      <c r="M5" s="118"/>
      <c r="N5" s="126" t="s">
        <v>8</v>
      </c>
      <c r="O5" s="127"/>
      <c r="P5" s="127"/>
      <c r="Q5" s="128"/>
      <c r="R5" s="158" t="s">
        <v>7</v>
      </c>
      <c r="S5" s="127"/>
      <c r="T5" s="127"/>
      <c r="U5" s="128"/>
      <c r="V5" s="158" t="s">
        <v>9</v>
      </c>
      <c r="W5" s="127"/>
      <c r="X5" s="127"/>
      <c r="Y5" s="168"/>
      <c r="Z5" s="180" t="s">
        <v>12</v>
      </c>
      <c r="AA5" s="181"/>
      <c r="AB5" s="182" t="s">
        <v>15</v>
      </c>
      <c r="AC5" s="183"/>
      <c r="AD5" s="183"/>
      <c r="AE5" s="183"/>
      <c r="AF5" s="183"/>
      <c r="AG5" s="184"/>
      <c r="AH5" s="1"/>
      <c r="AI5" s="5" t="s">
        <v>24</v>
      </c>
      <c r="AJ5" s="5" t="s">
        <v>29</v>
      </c>
      <c r="AK5" s="5" t="s">
        <v>30</v>
      </c>
    </row>
    <row r="6" spans="1:37" ht="15" customHeight="1" x14ac:dyDescent="0.2">
      <c r="A6" s="28" t="s">
        <v>3</v>
      </c>
      <c r="B6" s="174"/>
      <c r="C6" s="175"/>
      <c r="D6" s="176"/>
      <c r="E6" s="27"/>
      <c r="F6" s="108"/>
      <c r="G6" s="109"/>
      <c r="H6" s="109"/>
      <c r="I6" s="109"/>
      <c r="J6" s="119"/>
      <c r="K6" s="120"/>
      <c r="L6" s="120"/>
      <c r="M6" s="121"/>
      <c r="N6" s="136" t="s">
        <v>10</v>
      </c>
      <c r="O6" s="130"/>
      <c r="P6" s="129" t="s">
        <v>11</v>
      </c>
      <c r="Q6" s="130"/>
      <c r="R6" s="129" t="s">
        <v>10</v>
      </c>
      <c r="S6" s="130"/>
      <c r="T6" s="129" t="s">
        <v>11</v>
      </c>
      <c r="U6" s="130"/>
      <c r="V6" s="129" t="s">
        <v>10</v>
      </c>
      <c r="W6" s="130"/>
      <c r="X6" s="129" t="s">
        <v>11</v>
      </c>
      <c r="Y6" s="169"/>
      <c r="Z6" s="154" t="s">
        <v>13</v>
      </c>
      <c r="AA6" s="156" t="s">
        <v>14</v>
      </c>
      <c r="AB6" s="159" t="s">
        <v>20</v>
      </c>
      <c r="AC6" s="160"/>
      <c r="AD6" s="191" t="s">
        <v>21</v>
      </c>
      <c r="AE6" s="191" t="s">
        <v>22</v>
      </c>
      <c r="AF6" s="163" t="s">
        <v>23</v>
      </c>
      <c r="AG6" s="185" t="s">
        <v>19</v>
      </c>
      <c r="AH6" s="1"/>
      <c r="AI6" s="1" t="s">
        <v>31</v>
      </c>
      <c r="AJ6" s="1" t="s">
        <v>16</v>
      </c>
      <c r="AK6" s="1" t="s">
        <v>36</v>
      </c>
    </row>
    <row r="7" spans="1:37" ht="15" customHeight="1" x14ac:dyDescent="0.2">
      <c r="A7" s="28" t="s">
        <v>41</v>
      </c>
      <c r="B7" s="174"/>
      <c r="C7" s="175"/>
      <c r="D7" s="176"/>
      <c r="E7" s="27"/>
      <c r="F7" s="110"/>
      <c r="G7" s="111"/>
      <c r="H7" s="111"/>
      <c r="I7" s="111"/>
      <c r="J7" s="122"/>
      <c r="K7" s="123"/>
      <c r="L7" s="123"/>
      <c r="M7" s="124"/>
      <c r="N7" s="137"/>
      <c r="O7" s="132"/>
      <c r="P7" s="131"/>
      <c r="Q7" s="132"/>
      <c r="R7" s="131"/>
      <c r="S7" s="132"/>
      <c r="T7" s="131"/>
      <c r="U7" s="132"/>
      <c r="V7" s="131"/>
      <c r="W7" s="132"/>
      <c r="X7" s="131"/>
      <c r="Y7" s="170"/>
      <c r="Z7" s="155"/>
      <c r="AA7" s="157"/>
      <c r="AB7" s="161"/>
      <c r="AC7" s="162"/>
      <c r="AD7" s="192"/>
      <c r="AE7" s="192"/>
      <c r="AF7" s="164"/>
      <c r="AG7" s="186"/>
      <c r="AH7" s="1"/>
      <c r="AI7" s="1" t="s">
        <v>32</v>
      </c>
      <c r="AJ7" s="1" t="s">
        <v>17</v>
      </c>
      <c r="AK7" s="1" t="s">
        <v>37</v>
      </c>
    </row>
    <row r="8" spans="1:37" ht="15" customHeight="1" x14ac:dyDescent="0.2">
      <c r="A8" s="28" t="s">
        <v>4</v>
      </c>
      <c r="B8" s="174"/>
      <c r="C8" s="175"/>
      <c r="D8" s="176"/>
      <c r="E8" s="27"/>
      <c r="F8" s="102"/>
      <c r="G8" s="103"/>
      <c r="H8" s="103"/>
      <c r="I8" s="103"/>
      <c r="J8" s="112"/>
      <c r="K8" s="103"/>
      <c r="L8" s="103"/>
      <c r="M8" s="113"/>
      <c r="N8" s="232"/>
      <c r="O8" s="134"/>
      <c r="P8" s="230"/>
      <c r="Q8" s="134"/>
      <c r="R8" s="230"/>
      <c r="S8" s="134"/>
      <c r="T8" s="133"/>
      <c r="U8" s="134"/>
      <c r="V8" s="133"/>
      <c r="W8" s="134"/>
      <c r="X8" s="133"/>
      <c r="Y8" s="151"/>
      <c r="Z8" s="29"/>
      <c r="AA8" s="7"/>
      <c r="AB8" s="138"/>
      <c r="AC8" s="134"/>
      <c r="AD8" s="6"/>
      <c r="AE8" s="6"/>
      <c r="AF8" s="15"/>
      <c r="AG8" s="7"/>
      <c r="AH8" s="1"/>
      <c r="AI8" s="1" t="s">
        <v>33</v>
      </c>
      <c r="AJ8" s="1" t="s">
        <v>35</v>
      </c>
      <c r="AK8" s="1" t="s">
        <v>38</v>
      </c>
    </row>
    <row r="9" spans="1:37" ht="15" customHeight="1" x14ac:dyDescent="0.2">
      <c r="A9" s="28" t="s">
        <v>1</v>
      </c>
      <c r="B9" s="174"/>
      <c r="C9" s="175"/>
      <c r="D9" s="176"/>
      <c r="E9" s="27"/>
      <c r="F9" s="102"/>
      <c r="G9" s="103"/>
      <c r="H9" s="103"/>
      <c r="I9" s="103"/>
      <c r="J9" s="112"/>
      <c r="K9" s="103"/>
      <c r="L9" s="103"/>
      <c r="M9" s="113"/>
      <c r="N9" s="232"/>
      <c r="O9" s="134"/>
      <c r="P9" s="230"/>
      <c r="Q9" s="134"/>
      <c r="R9" s="230"/>
      <c r="S9" s="134"/>
      <c r="T9" s="133"/>
      <c r="U9" s="134"/>
      <c r="V9" s="133"/>
      <c r="W9" s="134"/>
      <c r="X9" s="133"/>
      <c r="Y9" s="151"/>
      <c r="Z9" s="29"/>
      <c r="AA9" s="7"/>
      <c r="AB9" s="138"/>
      <c r="AC9" s="134"/>
      <c r="AD9" s="6"/>
      <c r="AE9" s="6"/>
      <c r="AF9" s="15"/>
      <c r="AG9" s="7"/>
      <c r="AH9" s="1"/>
      <c r="AI9" s="1" t="s">
        <v>34</v>
      </c>
      <c r="AJ9" s="1" t="s">
        <v>18</v>
      </c>
      <c r="AK9" s="1" t="s">
        <v>39</v>
      </c>
    </row>
    <row r="10" spans="1:37" ht="15" customHeight="1" x14ac:dyDescent="0.2">
      <c r="A10" s="28" t="s">
        <v>2</v>
      </c>
      <c r="B10" s="174"/>
      <c r="C10" s="175"/>
      <c r="D10" s="176"/>
      <c r="E10" s="27"/>
      <c r="F10" s="102"/>
      <c r="G10" s="103"/>
      <c r="H10" s="103"/>
      <c r="I10" s="103"/>
      <c r="J10" s="112"/>
      <c r="K10" s="103"/>
      <c r="L10" s="103"/>
      <c r="M10" s="113"/>
      <c r="N10" s="232"/>
      <c r="O10" s="134"/>
      <c r="P10" s="230"/>
      <c r="Q10" s="231"/>
      <c r="R10" s="230"/>
      <c r="S10" s="134"/>
      <c r="T10" s="230"/>
      <c r="U10" s="134"/>
      <c r="V10" s="133"/>
      <c r="W10" s="134"/>
      <c r="X10" s="133"/>
      <c r="Y10" s="151"/>
      <c r="Z10" s="29"/>
      <c r="AA10" s="7"/>
      <c r="AB10" s="138"/>
      <c r="AC10" s="134"/>
      <c r="AD10" s="6"/>
      <c r="AE10" s="6"/>
      <c r="AF10" s="15"/>
      <c r="AG10" s="7"/>
      <c r="AH10" s="1"/>
      <c r="AI10" s="1" t="s">
        <v>19</v>
      </c>
      <c r="AJ10" s="1" t="s">
        <v>19</v>
      </c>
      <c r="AK10" s="1" t="s">
        <v>19</v>
      </c>
    </row>
    <row r="11" spans="1:37" ht="15" customHeight="1" x14ac:dyDescent="0.2">
      <c r="A11" s="28" t="s">
        <v>5</v>
      </c>
      <c r="B11" s="190"/>
      <c r="C11" s="175"/>
      <c r="D11" s="176"/>
      <c r="E11" s="30"/>
      <c r="F11" s="102"/>
      <c r="G11" s="103"/>
      <c r="H11" s="103"/>
      <c r="I11" s="103"/>
      <c r="J11" s="112"/>
      <c r="K11" s="103"/>
      <c r="L11" s="103"/>
      <c r="M11" s="113"/>
      <c r="N11" s="232"/>
      <c r="O11" s="134"/>
      <c r="P11" s="230"/>
      <c r="Q11" s="231"/>
      <c r="R11" s="230"/>
      <c r="S11" s="134"/>
      <c r="T11" s="230"/>
      <c r="U11" s="134"/>
      <c r="V11" s="133"/>
      <c r="W11" s="134"/>
      <c r="X11" s="133"/>
      <c r="Y11" s="151"/>
      <c r="Z11" s="29"/>
      <c r="AA11" s="7"/>
      <c r="AB11" s="138"/>
      <c r="AC11" s="134"/>
      <c r="AD11" s="6"/>
      <c r="AE11" s="6"/>
      <c r="AF11" s="15"/>
      <c r="AG11" s="7"/>
      <c r="AH11" s="1"/>
    </row>
    <row r="12" spans="1:37" ht="15" customHeight="1" x14ac:dyDescent="0.2">
      <c r="A12" s="28" t="s">
        <v>86</v>
      </c>
      <c r="B12" s="187"/>
      <c r="C12" s="188"/>
      <c r="D12" s="189"/>
      <c r="E12" s="27"/>
      <c r="F12" s="102"/>
      <c r="G12" s="103"/>
      <c r="H12" s="103"/>
      <c r="I12" s="103"/>
      <c r="J12" s="112"/>
      <c r="K12" s="103"/>
      <c r="L12" s="103"/>
      <c r="M12" s="113"/>
      <c r="N12" s="232"/>
      <c r="O12" s="134"/>
      <c r="P12" s="230"/>
      <c r="Q12" s="231"/>
      <c r="R12" s="230"/>
      <c r="S12" s="134"/>
      <c r="T12" s="230"/>
      <c r="U12" s="134"/>
      <c r="V12" s="133"/>
      <c r="W12" s="134"/>
      <c r="X12" s="133"/>
      <c r="Y12" s="151"/>
      <c r="Z12" s="29"/>
      <c r="AA12" s="7"/>
      <c r="AB12" s="138"/>
      <c r="AC12" s="134"/>
      <c r="AD12" s="6"/>
      <c r="AE12" s="6"/>
      <c r="AF12" s="15"/>
      <c r="AG12" s="7"/>
      <c r="AH12" s="1"/>
    </row>
    <row r="13" spans="1:37" ht="15" customHeight="1" x14ac:dyDescent="0.2">
      <c r="A13" s="28" t="s">
        <v>84</v>
      </c>
      <c r="B13" s="187"/>
      <c r="C13" s="188"/>
      <c r="D13" s="189"/>
      <c r="E13" s="27"/>
      <c r="F13" s="102"/>
      <c r="G13" s="103"/>
      <c r="H13" s="103"/>
      <c r="I13" s="103"/>
      <c r="J13" s="112"/>
      <c r="K13" s="103"/>
      <c r="L13" s="103"/>
      <c r="M13" s="113"/>
      <c r="N13" s="232"/>
      <c r="O13" s="134"/>
      <c r="P13" s="230"/>
      <c r="Q13" s="231"/>
      <c r="R13" s="230"/>
      <c r="S13" s="134"/>
      <c r="T13" s="133"/>
      <c r="U13" s="134"/>
      <c r="V13" s="133"/>
      <c r="W13" s="134"/>
      <c r="X13" s="133"/>
      <c r="Y13" s="151"/>
      <c r="Z13" s="29"/>
      <c r="AA13" s="7"/>
      <c r="AB13" s="20"/>
      <c r="AC13" s="21"/>
      <c r="AD13" s="6"/>
      <c r="AE13" s="6"/>
      <c r="AF13" s="15"/>
      <c r="AG13" s="7"/>
      <c r="AH13" s="1"/>
    </row>
    <row r="14" spans="1:37" ht="15" customHeight="1" x14ac:dyDescent="0.2">
      <c r="A14" s="28" t="s">
        <v>85</v>
      </c>
      <c r="B14" s="187"/>
      <c r="C14" s="188"/>
      <c r="D14" s="189"/>
      <c r="E14" s="27"/>
      <c r="F14" s="102"/>
      <c r="G14" s="103"/>
      <c r="H14" s="103"/>
      <c r="I14" s="103"/>
      <c r="J14" s="112"/>
      <c r="K14" s="103"/>
      <c r="L14" s="103"/>
      <c r="M14" s="113"/>
      <c r="N14" s="232"/>
      <c r="O14" s="134"/>
      <c r="P14" s="230"/>
      <c r="Q14" s="134"/>
      <c r="R14" s="230"/>
      <c r="S14" s="134"/>
      <c r="T14" s="133"/>
      <c r="U14" s="134"/>
      <c r="V14" s="133"/>
      <c r="W14" s="134"/>
      <c r="X14" s="133"/>
      <c r="Y14" s="151"/>
      <c r="Z14" s="29"/>
      <c r="AA14" s="7"/>
      <c r="AB14" s="20"/>
      <c r="AC14" s="21"/>
      <c r="AD14" s="6"/>
      <c r="AE14" s="6"/>
      <c r="AF14" s="15"/>
      <c r="AG14" s="7"/>
      <c r="AH14" s="1"/>
    </row>
    <row r="15" spans="1:37" ht="15" customHeight="1" x14ac:dyDescent="0.2">
      <c r="A15" s="68" t="s">
        <v>124</v>
      </c>
      <c r="B15" s="193" t="s">
        <v>125</v>
      </c>
      <c r="C15" s="175"/>
      <c r="D15" s="176"/>
      <c r="E15" s="4"/>
      <c r="F15" s="102"/>
      <c r="G15" s="103"/>
      <c r="H15" s="103"/>
      <c r="I15" s="103"/>
      <c r="J15" s="112"/>
      <c r="K15" s="103"/>
      <c r="L15" s="103"/>
      <c r="M15" s="113"/>
      <c r="N15" s="232"/>
      <c r="O15" s="134"/>
      <c r="P15" s="230"/>
      <c r="Q15" s="134"/>
      <c r="R15" s="230"/>
      <c r="S15" s="134"/>
      <c r="T15" s="133"/>
      <c r="U15" s="134"/>
      <c r="V15" s="133"/>
      <c r="W15" s="134"/>
      <c r="X15" s="133"/>
      <c r="Y15" s="151"/>
      <c r="Z15" s="29"/>
      <c r="AA15" s="7"/>
      <c r="AB15" s="138"/>
      <c r="AC15" s="134"/>
      <c r="AD15" s="6"/>
      <c r="AE15" s="6"/>
      <c r="AF15" s="15"/>
      <c r="AG15" s="7"/>
      <c r="AH15" s="1"/>
    </row>
    <row r="16" spans="1:37" ht="15" customHeight="1" thickBot="1" x14ac:dyDescent="0.25">
      <c r="A16" s="31" t="s">
        <v>40</v>
      </c>
      <c r="B16" s="177" t="s">
        <v>157</v>
      </c>
      <c r="C16" s="178"/>
      <c r="D16" s="179"/>
      <c r="E16" s="4"/>
      <c r="F16" s="104"/>
      <c r="G16" s="105"/>
      <c r="H16" s="105"/>
      <c r="I16" s="105"/>
      <c r="J16" s="114"/>
      <c r="K16" s="105"/>
      <c r="L16" s="105"/>
      <c r="M16" s="115"/>
      <c r="N16" s="233"/>
      <c r="O16" s="146"/>
      <c r="P16" s="147"/>
      <c r="Q16" s="146"/>
      <c r="R16" s="147"/>
      <c r="S16" s="146"/>
      <c r="T16" s="147"/>
      <c r="U16" s="146"/>
      <c r="V16" s="147"/>
      <c r="W16" s="146"/>
      <c r="X16" s="147"/>
      <c r="Y16" s="152"/>
      <c r="Z16" s="32"/>
      <c r="AA16" s="9"/>
      <c r="AB16" s="145"/>
      <c r="AC16" s="146"/>
      <c r="AD16" s="8"/>
      <c r="AE16" s="8"/>
      <c r="AF16" s="16"/>
      <c r="AG16" s="9"/>
      <c r="AH16" s="1"/>
    </row>
    <row r="17" spans="1:35" ht="15" customHeight="1" x14ac:dyDescent="0.2">
      <c r="A17" s="4"/>
      <c r="B17" s="4"/>
      <c r="C17" s="4"/>
      <c r="D17" s="4"/>
      <c r="E17" s="4"/>
      <c r="F17" s="4"/>
      <c r="G17" s="4"/>
      <c r="H17" s="4"/>
      <c r="I17" s="4"/>
      <c r="J17" s="4"/>
      <c r="K17" s="4"/>
      <c r="L17" s="4"/>
      <c r="M17" s="4"/>
      <c r="N17" s="4"/>
      <c r="O17" s="4"/>
      <c r="P17" s="2"/>
      <c r="Q17" s="2"/>
      <c r="R17" s="2"/>
      <c r="S17" s="2"/>
      <c r="T17" s="2"/>
      <c r="U17" s="2"/>
      <c r="V17" s="2"/>
      <c r="W17" s="2"/>
      <c r="X17" s="2"/>
      <c r="Y17" s="2"/>
      <c r="Z17" s="2"/>
      <c r="AA17" s="2"/>
      <c r="AB17" s="2"/>
      <c r="AC17" s="2"/>
      <c r="AH17" s="1"/>
    </row>
    <row r="18" spans="1:35" ht="15" customHeight="1" thickBot="1" x14ac:dyDescent="0.25">
      <c r="A18" s="125" t="s">
        <v>59</v>
      </c>
      <c r="B18" s="125"/>
      <c r="C18" s="125"/>
      <c r="D18" s="125"/>
      <c r="E18" s="125"/>
      <c r="F18" s="125"/>
      <c r="G18" s="33"/>
      <c r="H18" s="125" t="s">
        <v>200</v>
      </c>
      <c r="I18" s="125"/>
      <c r="J18" s="125"/>
      <c r="K18" s="125"/>
      <c r="L18" s="125"/>
      <c r="M18" s="125"/>
      <c r="N18" s="125"/>
      <c r="O18" s="125"/>
      <c r="P18" s="125"/>
      <c r="Q18" s="125"/>
      <c r="R18" s="125"/>
      <c r="S18" s="125"/>
      <c r="T18" s="125"/>
      <c r="U18" s="125"/>
      <c r="V18" s="125"/>
      <c r="W18" s="125"/>
      <c r="X18" s="125"/>
      <c r="Y18" s="125"/>
      <c r="Z18" s="125"/>
      <c r="AA18" s="125"/>
      <c r="AB18" s="2"/>
      <c r="AC18" s="125" t="s">
        <v>63</v>
      </c>
      <c r="AD18" s="125"/>
      <c r="AE18" s="125"/>
      <c r="AF18" s="125"/>
      <c r="AG18" s="125"/>
      <c r="AH18" s="1"/>
      <c r="AI18" s="5" t="s">
        <v>187</v>
      </c>
    </row>
    <row r="19" spans="1:35" ht="15" customHeight="1" x14ac:dyDescent="0.2">
      <c r="A19" s="34" t="s">
        <v>25</v>
      </c>
      <c r="B19" s="70" t="s">
        <v>162</v>
      </c>
      <c r="C19" s="35"/>
      <c r="D19" s="36">
        <f>'Input-output'!A2</f>
        <v>1145</v>
      </c>
      <c r="E19" s="36"/>
      <c r="F19" s="86" t="s">
        <v>189</v>
      </c>
      <c r="G19" s="207"/>
      <c r="H19" s="215" t="str">
        <f>"Your team has "&amp;R32&amp;" swimmers, and must register officials for following number of sessions:"</f>
        <v>Your team has 0 swimmers, and must register officials for following number of sessions:</v>
      </c>
      <c r="I19" s="67"/>
      <c r="J19" s="67"/>
      <c r="K19" s="67"/>
      <c r="L19" s="67"/>
      <c r="M19" s="67"/>
      <c r="N19" s="67"/>
      <c r="O19" s="67"/>
      <c r="P19" s="57"/>
      <c r="Q19" s="57"/>
      <c r="R19" s="57"/>
      <c r="S19" s="57"/>
      <c r="T19" s="57"/>
      <c r="U19" s="57"/>
      <c r="V19" s="57"/>
      <c r="W19" s="57"/>
      <c r="X19" s="57"/>
      <c r="Y19" s="57"/>
      <c r="Z19" s="57"/>
      <c r="AA19" s="216"/>
      <c r="AB19" s="2"/>
      <c r="AC19" s="149" t="s">
        <v>57</v>
      </c>
      <c r="AD19" s="150"/>
      <c r="AE19" s="150"/>
      <c r="AF19" s="150"/>
      <c r="AG19" s="17" t="s">
        <v>58</v>
      </c>
      <c r="AH19" s="1"/>
      <c r="AI19" s="73" t="s">
        <v>159</v>
      </c>
    </row>
    <row r="20" spans="1:35" ht="15" customHeight="1" x14ac:dyDescent="0.2">
      <c r="A20" s="69" t="s">
        <v>126</v>
      </c>
      <c r="B20" s="71" t="s">
        <v>163</v>
      </c>
      <c r="C20" s="4"/>
      <c r="D20" s="41">
        <f>'Input-output'!B2</f>
        <v>1345</v>
      </c>
      <c r="E20" s="41"/>
      <c r="F20" s="87" t="s">
        <v>190</v>
      </c>
      <c r="G20" s="4"/>
      <c r="H20" s="55"/>
      <c r="I20" s="221" t="s">
        <v>201</v>
      </c>
      <c r="J20" s="208"/>
      <c r="K20" s="208"/>
      <c r="L20" s="208"/>
      <c r="M20" s="208"/>
      <c r="N20" s="224">
        <f>IF(R32&gt;=40,'Input-output'!B49,VLOOKUP(Registration!R32,'Input-output'!A9:C48,2,TRUE))</f>
        <v>0</v>
      </c>
      <c r="O20" s="224"/>
      <c r="P20" s="217"/>
      <c r="Q20" s="217"/>
      <c r="R20" s="221" t="s">
        <v>202</v>
      </c>
      <c r="S20" s="208"/>
      <c r="T20" s="208"/>
      <c r="U20" s="208"/>
      <c r="V20" s="208"/>
      <c r="W20" s="224">
        <f>IF(R32&gt;=40,'Input-output'!C49,VLOOKUP(Registration!R32,'Input-output'!A9:C48,3,TRUE))</f>
        <v>0</v>
      </c>
      <c r="X20" s="224"/>
      <c r="Y20" s="217"/>
      <c r="Z20" s="217"/>
      <c r="AA20" s="218"/>
      <c r="AB20" s="2"/>
      <c r="AC20" s="24"/>
      <c r="AD20" s="4"/>
      <c r="AE20" s="4"/>
      <c r="AF20" s="4"/>
      <c r="AG20" s="37"/>
      <c r="AH20" s="1"/>
      <c r="AI20" s="73" t="s">
        <v>193</v>
      </c>
    </row>
    <row r="21" spans="1:35" ht="15" customHeight="1" x14ac:dyDescent="0.2">
      <c r="A21" s="54" t="s">
        <v>119</v>
      </c>
      <c r="B21" s="71" t="s">
        <v>164</v>
      </c>
      <c r="C21" s="4"/>
      <c r="D21" s="41">
        <f>'Input-output'!C2</f>
        <v>1445</v>
      </c>
      <c r="E21" s="41"/>
      <c r="F21" s="87" t="s">
        <v>191</v>
      </c>
      <c r="G21" s="4"/>
      <c r="H21" s="55"/>
      <c r="I21" s="208"/>
      <c r="J21" s="208"/>
      <c r="K21" s="208"/>
      <c r="L21" s="208"/>
      <c r="M21" s="208"/>
      <c r="N21" s="208"/>
      <c r="O21" s="208"/>
      <c r="P21" s="217"/>
      <c r="Q21" s="217"/>
      <c r="R21" s="217"/>
      <c r="S21" s="217"/>
      <c r="T21" s="217"/>
      <c r="U21" s="217"/>
      <c r="V21" s="217"/>
      <c r="W21" s="217"/>
      <c r="X21" s="217"/>
      <c r="Y21" s="217"/>
      <c r="Z21" s="217"/>
      <c r="AA21" s="218"/>
      <c r="AB21" s="2"/>
      <c r="AC21" s="13" t="s">
        <v>61</v>
      </c>
      <c r="AD21" s="4"/>
      <c r="AE21" s="4"/>
      <c r="AF21" s="4"/>
      <c r="AG21" s="37"/>
      <c r="AH21" s="1"/>
      <c r="AI21" s="73" t="s">
        <v>160</v>
      </c>
    </row>
    <row r="22" spans="1:35" ht="15" customHeight="1" x14ac:dyDescent="0.2">
      <c r="A22" s="69" t="s">
        <v>127</v>
      </c>
      <c r="B22" s="71" t="s">
        <v>165</v>
      </c>
      <c r="C22" s="4"/>
      <c r="D22" s="41">
        <f>'Input-output'!D2</f>
        <v>1625</v>
      </c>
      <c r="E22" s="41"/>
      <c r="F22" s="88" t="s">
        <v>192</v>
      </c>
      <c r="G22" s="4"/>
      <c r="H22" s="223" t="s">
        <v>203</v>
      </c>
      <c r="I22" s="208"/>
      <c r="J22" s="208"/>
      <c r="K22" s="208"/>
      <c r="L22" s="208"/>
      <c r="M22" s="208"/>
      <c r="N22" s="208"/>
      <c r="O22" s="208"/>
      <c r="P22" s="217"/>
      <c r="Q22" s="217"/>
      <c r="R22" s="217"/>
      <c r="S22" s="217"/>
      <c r="T22" s="217"/>
      <c r="U22" s="217"/>
      <c r="V22" s="217"/>
      <c r="W22" s="217"/>
      <c r="X22" s="217"/>
      <c r="Y22" s="217"/>
      <c r="Z22" s="217"/>
      <c r="AA22" s="218"/>
      <c r="AB22" s="2"/>
      <c r="AC22" s="89"/>
      <c r="AD22" s="90"/>
      <c r="AE22" s="90"/>
      <c r="AF22" s="90"/>
      <c r="AG22" s="91"/>
      <c r="AH22" s="1"/>
    </row>
    <row r="23" spans="1:35" ht="15" customHeight="1" x14ac:dyDescent="0.2">
      <c r="A23" s="69" t="s">
        <v>161</v>
      </c>
      <c r="B23" s="71" t="s">
        <v>166</v>
      </c>
      <c r="C23" s="4"/>
      <c r="D23" s="41">
        <f>'Input-output'!E2</f>
        <v>1045</v>
      </c>
      <c r="E23" s="41"/>
      <c r="F23" s="12"/>
      <c r="G23" s="4"/>
      <c r="H23" s="55"/>
      <c r="I23" s="221" t="s">
        <v>201</v>
      </c>
      <c r="J23" s="208"/>
      <c r="K23" s="208"/>
      <c r="L23" s="208"/>
      <c r="M23" s="208"/>
      <c r="N23" s="224">
        <f>COUNTA(N8:O16,R8:S16,V8:W16)</f>
        <v>0</v>
      </c>
      <c r="O23" s="224"/>
      <c r="P23" s="217"/>
      <c r="Q23" s="217"/>
      <c r="R23" s="221" t="s">
        <v>202</v>
      </c>
      <c r="S23" s="208"/>
      <c r="T23" s="208"/>
      <c r="U23" s="208"/>
      <c r="V23" s="208"/>
      <c r="W23" s="224">
        <f>COUNTA(P8:Q16,T8:U16,X8:Y16)</f>
        <v>0</v>
      </c>
      <c r="X23" s="224"/>
      <c r="Y23" s="217"/>
      <c r="Z23" s="217"/>
      <c r="AA23" s="218"/>
      <c r="AB23" s="2"/>
      <c r="AC23" s="14"/>
      <c r="AE23" s="4"/>
      <c r="AF23" s="4"/>
      <c r="AG23" s="37"/>
      <c r="AH23" s="1"/>
    </row>
    <row r="24" spans="1:35" ht="15" customHeight="1" x14ac:dyDescent="0.2">
      <c r="A24" s="55"/>
      <c r="F24" s="56"/>
      <c r="G24" s="4"/>
      <c r="H24" s="55"/>
      <c r="I24" s="208"/>
      <c r="J24" s="208"/>
      <c r="K24" s="208"/>
      <c r="L24" s="208"/>
      <c r="M24" s="208"/>
      <c r="N24" s="208"/>
      <c r="O24" s="208"/>
      <c r="P24" s="217"/>
      <c r="Q24" s="217"/>
      <c r="R24" s="217"/>
      <c r="S24" s="217"/>
      <c r="T24" s="217"/>
      <c r="U24" s="217"/>
      <c r="V24" s="217"/>
      <c r="W24" s="217"/>
      <c r="X24" s="217"/>
      <c r="Y24" s="217"/>
      <c r="Z24" s="217"/>
      <c r="AA24" s="218"/>
      <c r="AB24" s="2"/>
      <c r="AC24" s="23" t="s">
        <v>118</v>
      </c>
      <c r="AE24" s="4"/>
      <c r="AF24" s="4"/>
      <c r="AG24" s="37"/>
      <c r="AH24" s="1"/>
    </row>
    <row r="25" spans="1:35" ht="15" customHeight="1" x14ac:dyDescent="0.2">
      <c r="A25" s="24" t="str">
        <f>A19</f>
        <v>Leader package</v>
      </c>
      <c r="B25" s="43"/>
      <c r="C25" s="41" t="s">
        <v>82</v>
      </c>
      <c r="D25" s="41">
        <f>D19</f>
        <v>1145</v>
      </c>
      <c r="E25" s="2" t="s">
        <v>28</v>
      </c>
      <c r="F25" s="44">
        <f>B25*D25</f>
        <v>0</v>
      </c>
      <c r="G25" s="4"/>
      <c r="H25" s="223" t="str">
        <f>"For each missing official per session, the team will be charged an additional "&amp;'Input-output'!U2&amp;" DKK."</f>
        <v>For each missing official per session, the team will be charged an additional 200 DKK.</v>
      </c>
      <c r="I25" s="208"/>
      <c r="J25" s="208"/>
      <c r="K25" s="208"/>
      <c r="L25" s="208"/>
      <c r="M25" s="208"/>
      <c r="N25" s="208"/>
      <c r="O25" s="208"/>
      <c r="P25" s="217"/>
      <c r="Q25" s="217"/>
      <c r="R25" s="217"/>
      <c r="S25" s="217"/>
      <c r="T25" s="217"/>
      <c r="U25" s="217"/>
      <c r="V25" s="217"/>
      <c r="W25" s="217"/>
      <c r="X25" s="217"/>
      <c r="Y25" s="217"/>
      <c r="Z25" s="217"/>
      <c r="AA25" s="218"/>
      <c r="AB25" s="2"/>
      <c r="AC25" s="199" t="s">
        <v>198</v>
      </c>
      <c r="AD25" s="200"/>
      <c r="AE25" s="200"/>
      <c r="AF25" s="200"/>
      <c r="AG25" s="201"/>
      <c r="AH25" s="1"/>
    </row>
    <row r="26" spans="1:35" ht="15" customHeight="1" thickBot="1" x14ac:dyDescent="0.25">
      <c r="A26" s="24" t="str">
        <f>A20</f>
        <v>Exclusive leader package*</v>
      </c>
      <c r="B26" s="43"/>
      <c r="C26" s="41" t="s">
        <v>82</v>
      </c>
      <c r="D26" s="41">
        <f>D20</f>
        <v>1345</v>
      </c>
      <c r="E26" s="2" t="s">
        <v>28</v>
      </c>
      <c r="F26" s="44">
        <f>B26*D26</f>
        <v>0</v>
      </c>
      <c r="G26" s="4"/>
      <c r="H26" s="219"/>
      <c r="I26" s="229" t="s">
        <v>205</v>
      </c>
      <c r="J26" s="58"/>
      <c r="K26" s="58"/>
      <c r="L26" s="58"/>
      <c r="M26" s="58"/>
      <c r="N26" s="195">
        <f>IF(N20&gt;=N23,(N20-N23)*'Input-output'!U2,0)+IF(W20&gt;=W23,(W20-W23)*'Input-output'!U2,0)</f>
        <v>0</v>
      </c>
      <c r="O26" s="195"/>
      <c r="P26" s="195"/>
      <c r="Q26" s="195"/>
      <c r="R26" s="59"/>
      <c r="S26" s="59"/>
      <c r="T26" s="59"/>
      <c r="U26" s="59"/>
      <c r="V26" s="59"/>
      <c r="W26" s="59"/>
      <c r="X26" s="59"/>
      <c r="Y26" s="59"/>
      <c r="Z26" s="59"/>
      <c r="AA26" s="220"/>
      <c r="AB26" s="2"/>
      <c r="AC26" s="199"/>
      <c r="AD26" s="200"/>
      <c r="AE26" s="200"/>
      <c r="AF26" s="200"/>
      <c r="AG26" s="201"/>
      <c r="AH26" s="1"/>
    </row>
    <row r="27" spans="1:35" ht="15" customHeight="1" x14ac:dyDescent="0.2">
      <c r="A27" s="24" t="str">
        <f>A21</f>
        <v>Swimmer package</v>
      </c>
      <c r="B27" s="43"/>
      <c r="C27" s="4" t="s">
        <v>83</v>
      </c>
      <c r="D27" s="41">
        <f>D21</f>
        <v>1445</v>
      </c>
      <c r="E27" s="2" t="s">
        <v>28</v>
      </c>
      <c r="F27" s="44">
        <f>B27*D27</f>
        <v>0</v>
      </c>
      <c r="G27" s="4"/>
      <c r="AB27" s="2"/>
      <c r="AC27" s="199"/>
      <c r="AD27" s="200"/>
      <c r="AE27" s="200"/>
      <c r="AF27" s="200"/>
      <c r="AG27" s="201"/>
      <c r="AH27" s="1"/>
    </row>
    <row r="28" spans="1:35" ht="15" customHeight="1" thickBot="1" x14ac:dyDescent="0.25">
      <c r="A28" s="24" t="str">
        <f>A22</f>
        <v>Exclusive swimmer package*</v>
      </c>
      <c r="B28" s="43"/>
      <c r="C28" s="4" t="s">
        <v>83</v>
      </c>
      <c r="D28" s="41">
        <f>D22</f>
        <v>1625</v>
      </c>
      <c r="E28" s="2" t="s">
        <v>28</v>
      </c>
      <c r="F28" s="44">
        <f>B28*D28</f>
        <v>0</v>
      </c>
      <c r="G28" s="4"/>
      <c r="H28" s="125" t="s">
        <v>66</v>
      </c>
      <c r="I28" s="125"/>
      <c r="J28" s="125"/>
      <c r="K28" s="125"/>
      <c r="L28" s="125"/>
      <c r="M28" s="125"/>
      <c r="N28" s="10"/>
      <c r="O28" s="125" t="s">
        <v>67</v>
      </c>
      <c r="P28" s="125"/>
      <c r="Q28" s="125"/>
      <c r="R28" s="125"/>
      <c r="S28" s="125"/>
      <c r="T28" s="125"/>
      <c r="U28" s="125"/>
      <c r="V28" s="125"/>
      <c r="W28" s="125"/>
      <c r="X28" s="125"/>
      <c r="Y28" s="125"/>
      <c r="Z28" s="125"/>
      <c r="AA28" s="125"/>
      <c r="AB28" s="2"/>
      <c r="AC28" s="202"/>
      <c r="AD28" s="203"/>
      <c r="AE28" s="203"/>
      <c r="AF28" s="203"/>
      <c r="AG28" s="204"/>
      <c r="AH28" s="1"/>
    </row>
    <row r="29" spans="1:35" ht="15" customHeight="1" x14ac:dyDescent="0.2">
      <c r="A29" s="69" t="s">
        <v>161</v>
      </c>
      <c r="B29" s="43"/>
      <c r="C29" s="4" t="s">
        <v>83</v>
      </c>
      <c r="D29" s="41">
        <f>D23</f>
        <v>1045</v>
      </c>
      <c r="E29" s="2" t="s">
        <v>28</v>
      </c>
      <c r="F29" s="44">
        <f>B29*D29</f>
        <v>0</v>
      </c>
      <c r="G29" s="4"/>
      <c r="H29" s="82" t="s">
        <v>42</v>
      </c>
      <c r="I29" s="83"/>
      <c r="J29" s="83"/>
      <c r="K29" s="83"/>
      <c r="L29" s="84"/>
      <c r="M29" s="38"/>
      <c r="N29" s="2"/>
      <c r="O29" s="39"/>
      <c r="P29" s="40" t="s">
        <v>51</v>
      </c>
      <c r="Q29" s="40"/>
      <c r="R29" s="40"/>
      <c r="S29" s="40"/>
      <c r="T29" s="40"/>
      <c r="U29" s="40"/>
      <c r="V29" s="40"/>
      <c r="W29" s="40" t="s">
        <v>52</v>
      </c>
      <c r="X29" s="40"/>
      <c r="Y29" s="40"/>
      <c r="Z29" s="40"/>
      <c r="AA29" s="11"/>
      <c r="AB29" s="2"/>
      <c r="AC29" s="2"/>
      <c r="AH29" s="1"/>
    </row>
    <row r="30" spans="1:35" ht="15" customHeight="1" thickBot="1" x14ac:dyDescent="0.25">
      <c r="A30" s="55"/>
      <c r="F30" s="56"/>
      <c r="G30" s="4"/>
      <c r="H30" s="77" t="s">
        <v>43</v>
      </c>
      <c r="I30" s="78"/>
      <c r="J30" s="78"/>
      <c r="K30" s="78"/>
      <c r="L30" s="85"/>
      <c r="M30" s="42"/>
      <c r="N30" s="2"/>
      <c r="O30" s="13"/>
      <c r="P30" s="27" t="s">
        <v>13</v>
      </c>
      <c r="Q30" s="27"/>
      <c r="R30" s="167"/>
      <c r="S30" s="167"/>
      <c r="T30" s="2"/>
      <c r="U30" s="2"/>
      <c r="V30" s="2"/>
      <c r="W30" s="27" t="s">
        <v>13</v>
      </c>
      <c r="X30" s="27"/>
      <c r="Y30" s="144">
        <f>IF(R30&gt;0,ROUNDDOWN((R30+1)/10,0)+1,0)</f>
        <v>0</v>
      </c>
      <c r="Z30" s="144"/>
      <c r="AA30" s="12"/>
      <c r="AB30" s="2"/>
      <c r="AC30" s="135" t="s">
        <v>78</v>
      </c>
      <c r="AD30" s="135"/>
      <c r="AE30" s="135"/>
      <c r="AF30" s="135"/>
      <c r="AG30" s="135"/>
    </row>
    <row r="31" spans="1:35" ht="15" customHeight="1" x14ac:dyDescent="0.2">
      <c r="A31" s="24" t="s">
        <v>26</v>
      </c>
      <c r="B31" s="43"/>
      <c r="C31" s="4" t="s">
        <v>81</v>
      </c>
      <c r="D31" s="41">
        <f>'Input-output'!F2</f>
        <v>90</v>
      </c>
      <c r="E31" s="2" t="s">
        <v>28</v>
      </c>
      <c r="F31" s="44">
        <f>B31*D31</f>
        <v>0</v>
      </c>
      <c r="G31" s="4"/>
      <c r="H31" s="77" t="s">
        <v>44</v>
      </c>
      <c r="I31" s="78"/>
      <c r="J31" s="78"/>
      <c r="K31" s="78"/>
      <c r="L31" s="85"/>
      <c r="M31" s="42"/>
      <c r="N31" s="2"/>
      <c r="O31" s="13"/>
      <c r="P31" s="27" t="s">
        <v>14</v>
      </c>
      <c r="Q31" s="27"/>
      <c r="R31" s="167"/>
      <c r="S31" s="167"/>
      <c r="T31" s="2"/>
      <c r="U31" s="2"/>
      <c r="V31" s="2"/>
      <c r="W31" s="27" t="s">
        <v>14</v>
      </c>
      <c r="X31" s="27"/>
      <c r="Y31" s="144">
        <f>IF(R31&gt;0,ROUNDDOWN((R31+1)/10,0)+1,0)</f>
        <v>0</v>
      </c>
      <c r="Z31" s="144"/>
      <c r="AA31" s="12"/>
      <c r="AB31" s="2"/>
      <c r="AC31" s="94" t="s">
        <v>197</v>
      </c>
      <c r="AD31" s="95"/>
      <c r="AE31" s="95"/>
      <c r="AF31" s="95"/>
      <c r="AG31" s="96"/>
    </row>
    <row r="32" spans="1:35" ht="15" customHeight="1" thickBot="1" x14ac:dyDescent="0.25">
      <c r="A32" s="45" t="s">
        <v>27</v>
      </c>
      <c r="B32" s="46"/>
      <c r="C32" s="47" t="s">
        <v>81</v>
      </c>
      <c r="D32" s="48">
        <f>'Input-output'!G2</f>
        <v>200</v>
      </c>
      <c r="E32" s="49" t="s">
        <v>28</v>
      </c>
      <c r="F32" s="50">
        <f>B32*D32</f>
        <v>0</v>
      </c>
      <c r="G32" s="4"/>
      <c r="H32" s="77" t="s">
        <v>45</v>
      </c>
      <c r="I32" s="78"/>
      <c r="J32" s="78"/>
      <c r="K32" s="78"/>
      <c r="L32" s="85"/>
      <c r="M32" s="42"/>
      <c r="N32" s="2"/>
      <c r="O32" s="13"/>
      <c r="P32" s="27" t="s">
        <v>48</v>
      </c>
      <c r="Q32" s="27"/>
      <c r="R32" s="144">
        <f>SUM(R30:S31)</f>
        <v>0</v>
      </c>
      <c r="S32" s="144"/>
      <c r="T32" s="2"/>
      <c r="U32" s="2"/>
      <c r="V32" s="2"/>
      <c r="W32" s="27" t="s">
        <v>48</v>
      </c>
      <c r="X32" s="27"/>
      <c r="Y32" s="144">
        <f>SUM(Y30:Y31)</f>
        <v>0</v>
      </c>
      <c r="Z32" s="144"/>
      <c r="AA32" s="12"/>
      <c r="AB32" s="2"/>
      <c r="AC32" s="97"/>
      <c r="AD32" s="198"/>
      <c r="AE32" s="198"/>
      <c r="AF32" s="198"/>
      <c r="AG32" s="98"/>
    </row>
    <row r="33" spans="1:34" ht="15" customHeight="1" x14ac:dyDescent="0.2">
      <c r="A33" s="4"/>
      <c r="B33" s="4"/>
      <c r="C33" s="4"/>
      <c r="D33" s="4"/>
      <c r="E33" s="4"/>
      <c r="F33" s="4"/>
      <c r="G33" s="4"/>
      <c r="H33" s="77" t="s">
        <v>46</v>
      </c>
      <c r="I33" s="78"/>
      <c r="J33" s="78"/>
      <c r="K33" s="78"/>
      <c r="L33" s="85"/>
      <c r="M33" s="42"/>
      <c r="N33" s="2"/>
      <c r="O33" s="13"/>
      <c r="P33" s="27"/>
      <c r="Q33" s="27"/>
      <c r="R33" s="2"/>
      <c r="S33" s="2"/>
      <c r="T33" s="2"/>
      <c r="U33" s="2"/>
      <c r="V33" s="2"/>
      <c r="W33" s="27"/>
      <c r="X33" s="27"/>
      <c r="Y33" s="2"/>
      <c r="Z33" s="2"/>
      <c r="AA33" s="12"/>
      <c r="AB33" s="2"/>
      <c r="AC33" s="97"/>
      <c r="AD33" s="198"/>
      <c r="AE33" s="198"/>
      <c r="AF33" s="198"/>
      <c r="AG33" s="98"/>
    </row>
    <row r="34" spans="1:34" ht="15" customHeight="1" thickBot="1" x14ac:dyDescent="0.25">
      <c r="A34" s="125" t="s">
        <v>71</v>
      </c>
      <c r="B34" s="125"/>
      <c r="C34" s="125"/>
      <c r="D34" s="125"/>
      <c r="E34" s="125"/>
      <c r="F34" s="125"/>
      <c r="G34" s="4"/>
      <c r="H34" s="77" t="s">
        <v>47</v>
      </c>
      <c r="I34" s="78"/>
      <c r="J34" s="78"/>
      <c r="K34" s="78"/>
      <c r="L34" s="85"/>
      <c r="M34" s="42"/>
      <c r="N34" s="2"/>
      <c r="O34" s="14"/>
      <c r="P34" s="2"/>
      <c r="Q34" s="2"/>
      <c r="R34" s="2"/>
      <c r="S34" s="2"/>
      <c r="T34" s="2"/>
      <c r="U34" s="2"/>
      <c r="V34" s="2"/>
      <c r="W34" s="2"/>
      <c r="X34" s="2"/>
      <c r="Y34" s="2"/>
      <c r="Z34" s="2"/>
      <c r="AA34" s="12"/>
      <c r="AB34" s="2"/>
      <c r="AC34" s="97"/>
      <c r="AD34" s="198"/>
      <c r="AE34" s="198"/>
      <c r="AF34" s="198"/>
      <c r="AG34" s="98"/>
    </row>
    <row r="35" spans="1:34" ht="15" customHeight="1" x14ac:dyDescent="0.2">
      <c r="A35" s="80" t="s">
        <v>196</v>
      </c>
      <c r="B35" s="51"/>
      <c r="C35" s="4" t="s">
        <v>80</v>
      </c>
      <c r="D35" s="36">
        <f>'Input-output'!H2</f>
        <v>400</v>
      </c>
      <c r="E35" s="52" t="s">
        <v>28</v>
      </c>
      <c r="F35" s="53">
        <f>B35*D35</f>
        <v>0</v>
      </c>
      <c r="G35" s="4"/>
      <c r="H35" s="77" t="s">
        <v>48</v>
      </c>
      <c r="I35" s="78"/>
      <c r="J35" s="78"/>
      <c r="K35" s="78"/>
      <c r="L35" s="85"/>
      <c r="M35" s="22">
        <f>SUM(M29:M34)</f>
        <v>0</v>
      </c>
      <c r="N35" s="2"/>
      <c r="O35" s="13" t="s">
        <v>53</v>
      </c>
      <c r="P35" s="27"/>
      <c r="Q35" s="27"/>
      <c r="R35" s="2"/>
      <c r="S35" s="2"/>
      <c r="T35" s="2"/>
      <c r="U35" s="2"/>
      <c r="V35" s="2"/>
      <c r="W35" s="2"/>
      <c r="X35" s="2"/>
      <c r="Y35" s="2"/>
      <c r="Z35" s="2"/>
      <c r="AA35" s="12"/>
      <c r="AB35" s="2"/>
      <c r="AC35" s="97"/>
      <c r="AD35" s="198"/>
      <c r="AE35" s="198"/>
      <c r="AF35" s="198"/>
      <c r="AG35" s="98"/>
    </row>
    <row r="36" spans="1:34" ht="15" customHeight="1" x14ac:dyDescent="0.2">
      <c r="A36" s="24"/>
      <c r="B36" s="4"/>
      <c r="C36" s="4"/>
      <c r="D36" s="4"/>
      <c r="E36" s="2"/>
      <c r="F36" s="37"/>
      <c r="G36" s="4"/>
      <c r="H36" s="209" t="s">
        <v>49</v>
      </c>
      <c r="I36" s="210"/>
      <c r="J36" s="210"/>
      <c r="K36" s="210"/>
      <c r="L36" s="211"/>
      <c r="M36" s="139" t="str">
        <f>IF(M35=(SUM(B25:B28)+B50),"YES","NO")</f>
        <v>YES</v>
      </c>
      <c r="N36" s="2"/>
      <c r="O36" s="13" t="s">
        <v>54</v>
      </c>
      <c r="P36" s="27"/>
      <c r="Q36" s="27"/>
      <c r="R36" s="167"/>
      <c r="S36" s="167"/>
      <c r="T36" s="27" t="s">
        <v>56</v>
      </c>
      <c r="U36" s="27"/>
      <c r="V36" s="74">
        <v>50</v>
      </c>
      <c r="W36" s="74"/>
      <c r="X36" s="2" t="s">
        <v>28</v>
      </c>
      <c r="Y36" s="141">
        <f>R36*V36</f>
        <v>0</v>
      </c>
      <c r="Z36" s="141"/>
      <c r="AA36" s="142"/>
      <c r="AB36" s="2"/>
      <c r="AC36" s="97"/>
      <c r="AD36" s="198"/>
      <c r="AE36" s="198"/>
      <c r="AF36" s="198"/>
      <c r="AG36" s="98"/>
    </row>
    <row r="37" spans="1:34" ht="15" customHeight="1" thickBot="1" x14ac:dyDescent="0.25">
      <c r="A37" s="69" t="s">
        <v>169</v>
      </c>
      <c r="B37" s="43"/>
      <c r="C37" s="4" t="s">
        <v>80</v>
      </c>
      <c r="D37" s="41">
        <f>'Input-output'!I2</f>
        <v>250</v>
      </c>
      <c r="E37" s="2" t="s">
        <v>28</v>
      </c>
      <c r="F37" s="44">
        <f>B37*D37</f>
        <v>0</v>
      </c>
      <c r="G37" s="4"/>
      <c r="H37" s="212"/>
      <c r="I37" s="213"/>
      <c r="J37" s="213"/>
      <c r="K37" s="213"/>
      <c r="L37" s="214"/>
      <c r="M37" s="140"/>
      <c r="N37" s="2"/>
      <c r="O37" s="75" t="s">
        <v>55</v>
      </c>
      <c r="P37" s="76"/>
      <c r="Q37" s="76"/>
      <c r="R37" s="148"/>
      <c r="S37" s="148"/>
      <c r="T37" s="76" t="s">
        <v>56</v>
      </c>
      <c r="U37" s="76"/>
      <c r="V37" s="79">
        <v>50</v>
      </c>
      <c r="W37" s="79"/>
      <c r="X37" s="49" t="s">
        <v>28</v>
      </c>
      <c r="Y37" s="195">
        <f>R37*V37</f>
        <v>0</v>
      </c>
      <c r="Z37" s="195"/>
      <c r="AA37" s="196"/>
      <c r="AB37" s="2"/>
      <c r="AC37" s="97"/>
      <c r="AD37" s="198"/>
      <c r="AE37" s="198"/>
      <c r="AF37" s="198"/>
      <c r="AG37" s="98"/>
    </row>
    <row r="38" spans="1:34" ht="15" customHeight="1" x14ac:dyDescent="0.2">
      <c r="A38" s="24"/>
      <c r="B38" s="2"/>
      <c r="C38" s="4"/>
      <c r="D38" s="41"/>
      <c r="E38" s="2"/>
      <c r="F38" s="62"/>
      <c r="G38" s="4"/>
      <c r="H38" s="205"/>
      <c r="I38" s="205"/>
      <c r="J38" s="205"/>
      <c r="K38" s="205"/>
      <c r="L38" s="205"/>
      <c r="M38" s="205"/>
      <c r="N38" s="205"/>
      <c r="O38" s="205"/>
      <c r="P38" s="205"/>
      <c r="Q38" s="205"/>
      <c r="R38" s="205"/>
      <c r="S38" s="205"/>
      <c r="T38" s="205"/>
      <c r="U38" s="205"/>
      <c r="V38" s="205"/>
      <c r="W38" s="205"/>
      <c r="X38" s="205"/>
      <c r="Y38" s="205"/>
      <c r="Z38" s="205"/>
      <c r="AA38" s="205"/>
      <c r="AB38" s="2"/>
      <c r="AC38" s="97"/>
      <c r="AD38" s="198"/>
      <c r="AE38" s="198"/>
      <c r="AF38" s="198"/>
      <c r="AG38" s="98"/>
    </row>
    <row r="39" spans="1:34" ht="15" customHeight="1" thickBot="1" x14ac:dyDescent="0.25">
      <c r="A39" s="69" t="s">
        <v>170</v>
      </c>
      <c r="B39" s="63"/>
      <c r="C39" s="64" t="s">
        <v>80</v>
      </c>
      <c r="D39" s="65">
        <f>'Input-output'!J2</f>
        <v>90</v>
      </c>
      <c r="E39" s="66" t="s">
        <v>28</v>
      </c>
      <c r="F39" s="25">
        <f>B39*D39</f>
        <v>0</v>
      </c>
      <c r="G39" s="4"/>
      <c r="H39" s="125" t="s">
        <v>87</v>
      </c>
      <c r="I39" s="125"/>
      <c r="J39" s="125"/>
      <c r="K39" s="125"/>
      <c r="L39" s="125"/>
      <c r="M39" s="125"/>
      <c r="N39" s="125"/>
      <c r="O39" s="125"/>
      <c r="P39" s="125"/>
      <c r="Q39" s="125"/>
      <c r="R39" s="125"/>
      <c r="S39" s="125"/>
      <c r="T39" s="125"/>
      <c r="U39" s="125"/>
      <c r="V39" s="125"/>
      <c r="W39" s="125"/>
      <c r="X39" s="125"/>
      <c r="Y39" s="125"/>
      <c r="Z39" s="125"/>
      <c r="AA39" s="125"/>
      <c r="AB39" s="2"/>
      <c r="AC39" s="97"/>
      <c r="AD39" s="198"/>
      <c r="AE39" s="198"/>
      <c r="AF39" s="198"/>
      <c r="AG39" s="98"/>
    </row>
    <row r="40" spans="1:34" ht="15" customHeight="1" x14ac:dyDescent="0.2">
      <c r="A40" s="69" t="s">
        <v>171</v>
      </c>
      <c r="B40" s="63"/>
      <c r="C40" s="64" t="s">
        <v>80</v>
      </c>
      <c r="D40" s="65">
        <f>'Input-output'!J2</f>
        <v>90</v>
      </c>
      <c r="E40" s="66" t="s">
        <v>28</v>
      </c>
      <c r="F40" s="25">
        <f>B40*D40</f>
        <v>0</v>
      </c>
      <c r="G40" s="4"/>
      <c r="H40" s="94" t="s">
        <v>158</v>
      </c>
      <c r="I40" s="95"/>
      <c r="J40" s="95"/>
      <c r="K40" s="95"/>
      <c r="L40" s="95"/>
      <c r="M40" s="95"/>
      <c r="N40" s="95"/>
      <c r="O40" s="95"/>
      <c r="P40" s="95"/>
      <c r="Q40" s="95"/>
      <c r="R40" s="95"/>
      <c r="S40" s="95"/>
      <c r="T40" s="95"/>
      <c r="U40" s="95"/>
      <c r="V40" s="95"/>
      <c r="W40" s="95"/>
      <c r="X40" s="95"/>
      <c r="Y40" s="95"/>
      <c r="Z40" s="95"/>
      <c r="AA40" s="96"/>
      <c r="AB40" s="2"/>
      <c r="AC40" s="97"/>
      <c r="AD40" s="198"/>
      <c r="AE40" s="198"/>
      <c r="AF40" s="198"/>
      <c r="AG40" s="98"/>
    </row>
    <row r="41" spans="1:34" ht="15" customHeight="1" x14ac:dyDescent="0.2">
      <c r="A41" s="69" t="s">
        <v>172</v>
      </c>
      <c r="B41" s="63"/>
      <c r="C41" s="64" t="s">
        <v>80</v>
      </c>
      <c r="D41" s="65">
        <f>'Input-output'!J2</f>
        <v>90</v>
      </c>
      <c r="E41" s="66" t="s">
        <v>28</v>
      </c>
      <c r="F41" s="25">
        <f>B41*D41</f>
        <v>0</v>
      </c>
      <c r="G41" s="4"/>
      <c r="H41" s="97"/>
      <c r="I41" s="198"/>
      <c r="J41" s="198"/>
      <c r="K41" s="198"/>
      <c r="L41" s="198"/>
      <c r="M41" s="198"/>
      <c r="N41" s="198"/>
      <c r="O41" s="198"/>
      <c r="P41" s="198"/>
      <c r="Q41" s="198"/>
      <c r="R41" s="198"/>
      <c r="S41" s="198"/>
      <c r="T41" s="198"/>
      <c r="U41" s="198"/>
      <c r="V41" s="198"/>
      <c r="W41" s="198"/>
      <c r="X41" s="198"/>
      <c r="Y41" s="198"/>
      <c r="Z41" s="198"/>
      <c r="AA41" s="98"/>
      <c r="AB41" s="2"/>
      <c r="AC41" s="97"/>
      <c r="AD41" s="198"/>
      <c r="AE41" s="198"/>
      <c r="AF41" s="198"/>
      <c r="AG41" s="98"/>
    </row>
    <row r="42" spans="1:34" ht="15" customHeight="1" thickBot="1" x14ac:dyDescent="0.25">
      <c r="A42" s="24"/>
      <c r="B42" s="4"/>
      <c r="C42" s="4"/>
      <c r="D42" s="4"/>
      <c r="E42" s="2"/>
      <c r="F42" s="37"/>
      <c r="G42" s="4"/>
      <c r="H42" s="99"/>
      <c r="I42" s="100"/>
      <c r="J42" s="100"/>
      <c r="K42" s="100"/>
      <c r="L42" s="100"/>
      <c r="M42" s="100"/>
      <c r="N42" s="100"/>
      <c r="O42" s="100"/>
      <c r="P42" s="100"/>
      <c r="Q42" s="100"/>
      <c r="R42" s="100"/>
      <c r="S42" s="100"/>
      <c r="T42" s="100"/>
      <c r="U42" s="100"/>
      <c r="V42" s="100"/>
      <c r="W42" s="100"/>
      <c r="X42" s="100"/>
      <c r="Y42" s="100"/>
      <c r="Z42" s="100"/>
      <c r="AA42" s="101"/>
      <c r="AB42" s="2"/>
      <c r="AC42" s="97"/>
      <c r="AD42" s="198"/>
      <c r="AE42" s="198"/>
      <c r="AF42" s="198"/>
      <c r="AG42" s="98"/>
    </row>
    <row r="43" spans="1:34" ht="15" customHeight="1" x14ac:dyDescent="0.2">
      <c r="A43" s="69" t="s">
        <v>173</v>
      </c>
      <c r="B43" s="43"/>
      <c r="C43" s="4" t="s">
        <v>80</v>
      </c>
      <c r="D43" s="41">
        <f>'Input-output'!K2</f>
        <v>125</v>
      </c>
      <c r="E43" s="2" t="s">
        <v>28</v>
      </c>
      <c r="F43" s="44">
        <f>B43*D43</f>
        <v>0</v>
      </c>
      <c r="G43" s="4"/>
      <c r="AB43" s="2"/>
      <c r="AC43" s="97"/>
      <c r="AD43" s="198"/>
      <c r="AE43" s="198"/>
      <c r="AF43" s="198"/>
      <c r="AG43" s="98"/>
    </row>
    <row r="44" spans="1:34" ht="15" customHeight="1" thickBot="1" x14ac:dyDescent="0.25">
      <c r="A44" s="69" t="s">
        <v>174</v>
      </c>
      <c r="B44" s="43"/>
      <c r="C44" s="4" t="s">
        <v>80</v>
      </c>
      <c r="D44" s="41">
        <f>'Input-output'!K2</f>
        <v>125</v>
      </c>
      <c r="E44" s="2" t="s">
        <v>28</v>
      </c>
      <c r="F44" s="44">
        <f>B44*D44</f>
        <v>0</v>
      </c>
      <c r="G44" s="4"/>
      <c r="H44" s="125" t="s">
        <v>64</v>
      </c>
      <c r="I44" s="125"/>
      <c r="J44" s="125"/>
      <c r="K44" s="125"/>
      <c r="L44" s="125"/>
      <c r="M44" s="125"/>
      <c r="N44" s="125"/>
      <c r="O44" s="125"/>
      <c r="P44" s="125"/>
      <c r="Q44" s="125"/>
      <c r="R44" s="125"/>
      <c r="S44" s="125"/>
      <c r="T44" s="125"/>
      <c r="U44" s="125"/>
      <c r="V44" s="125"/>
      <c r="W44" s="125"/>
      <c r="X44" s="125"/>
      <c r="Y44" s="125"/>
      <c r="Z44" s="125"/>
      <c r="AA44" s="125"/>
      <c r="AB44" s="2"/>
      <c r="AC44" s="97"/>
      <c r="AD44" s="198"/>
      <c r="AE44" s="198"/>
      <c r="AF44" s="198"/>
      <c r="AG44" s="98"/>
    </row>
    <row r="45" spans="1:34" ht="15" customHeight="1" x14ac:dyDescent="0.2">
      <c r="A45" s="69" t="s">
        <v>175</v>
      </c>
      <c r="B45" s="43"/>
      <c r="C45" s="4" t="s">
        <v>80</v>
      </c>
      <c r="D45" s="41">
        <f>'Input-output'!K2</f>
        <v>125</v>
      </c>
      <c r="E45" s="2" t="s">
        <v>28</v>
      </c>
      <c r="F45" s="44">
        <f>B45*D45</f>
        <v>0</v>
      </c>
      <c r="G45" s="4"/>
      <c r="H45" s="34" t="s">
        <v>68</v>
      </c>
      <c r="I45" s="35"/>
      <c r="J45" s="35"/>
      <c r="K45" s="35"/>
      <c r="L45" s="67"/>
      <c r="M45" s="67"/>
      <c r="N45" s="143">
        <f>SUM(B25:B28)+B39</f>
        <v>0</v>
      </c>
      <c r="O45" s="143"/>
      <c r="P45" s="52"/>
      <c r="Q45" s="35"/>
      <c r="R45" s="70" t="s">
        <v>184</v>
      </c>
      <c r="S45" s="35"/>
      <c r="T45" s="35"/>
      <c r="U45" s="35"/>
      <c r="V45" s="35"/>
      <c r="W45" s="35"/>
      <c r="X45" s="57"/>
      <c r="Y45" s="57"/>
      <c r="Z45" s="143">
        <f>SUM(B25:B28)+B37</f>
        <v>0</v>
      </c>
      <c r="AA45" s="197"/>
      <c r="AB45" s="2"/>
      <c r="AC45" s="97"/>
      <c r="AD45" s="198"/>
      <c r="AE45" s="198"/>
      <c r="AF45" s="198"/>
      <c r="AG45" s="98"/>
      <c r="AH45" s="1"/>
    </row>
    <row r="46" spans="1:34" ht="15" customHeight="1" x14ac:dyDescent="0.2">
      <c r="A46" s="24"/>
      <c r="B46" s="4"/>
      <c r="C46" s="4"/>
      <c r="D46" s="4"/>
      <c r="E46" s="2"/>
      <c r="F46" s="37"/>
      <c r="G46" s="4"/>
      <c r="H46" s="24" t="s">
        <v>69</v>
      </c>
      <c r="I46" s="207"/>
      <c r="J46" s="207"/>
      <c r="K46" s="207"/>
      <c r="L46" s="208"/>
      <c r="M46" s="208"/>
      <c r="N46" s="224">
        <f>SUM(B25:B28)+B40</f>
        <v>0</v>
      </c>
      <c r="O46" s="224"/>
      <c r="P46" s="206"/>
      <c r="Q46" s="207"/>
      <c r="R46" s="206"/>
      <c r="S46" s="206"/>
      <c r="T46" s="206"/>
      <c r="U46" s="206"/>
      <c r="V46" s="206"/>
      <c r="W46" s="206"/>
      <c r="X46" s="217"/>
      <c r="Y46" s="217"/>
      <c r="Z46" s="206"/>
      <c r="AA46" s="12"/>
      <c r="AB46" s="2"/>
      <c r="AC46" s="97"/>
      <c r="AD46" s="198"/>
      <c r="AE46" s="198"/>
      <c r="AF46" s="198"/>
      <c r="AG46" s="98"/>
      <c r="AH46" s="1"/>
    </row>
    <row r="47" spans="1:34" ht="15" customHeight="1" x14ac:dyDescent="0.2">
      <c r="A47" s="69" t="s">
        <v>176</v>
      </c>
      <c r="B47" s="43"/>
      <c r="C47" s="4" t="s">
        <v>80</v>
      </c>
      <c r="D47" s="41">
        <f>'Input-output'!L2</f>
        <v>145</v>
      </c>
      <c r="E47" s="2" t="s">
        <v>28</v>
      </c>
      <c r="F47" s="44">
        <f>B47*D47</f>
        <v>0</v>
      </c>
      <c r="G47" s="4"/>
      <c r="H47" s="24" t="s">
        <v>70</v>
      </c>
      <c r="I47" s="207"/>
      <c r="J47" s="207"/>
      <c r="K47" s="207"/>
      <c r="L47" s="208"/>
      <c r="M47" s="208"/>
      <c r="N47" s="224">
        <f>SUM(B25:B28)+B41</f>
        <v>0</v>
      </c>
      <c r="O47" s="224"/>
      <c r="P47" s="206"/>
      <c r="Q47" s="207"/>
      <c r="R47" s="225" t="s">
        <v>75</v>
      </c>
      <c r="S47" s="225"/>
      <c r="T47" s="225"/>
      <c r="U47" s="225"/>
      <c r="V47" s="225"/>
      <c r="W47" s="225"/>
      <c r="X47" s="217"/>
      <c r="Y47" s="217"/>
      <c r="Z47" s="224">
        <f>SUM(B25:B28)+B50</f>
        <v>0</v>
      </c>
      <c r="AA47" s="194"/>
      <c r="AB47" s="2"/>
      <c r="AC47" s="97"/>
      <c r="AD47" s="198"/>
      <c r="AE47" s="198"/>
      <c r="AF47" s="198"/>
      <c r="AG47" s="98"/>
      <c r="AH47" s="1"/>
    </row>
    <row r="48" spans="1:34" ht="15" customHeight="1" x14ac:dyDescent="0.2">
      <c r="A48" s="69" t="s">
        <v>177</v>
      </c>
      <c r="B48" s="43"/>
      <c r="C48" s="4" t="s">
        <v>80</v>
      </c>
      <c r="D48" s="41">
        <f>'Input-output'!L2</f>
        <v>145</v>
      </c>
      <c r="E48" s="2" t="s">
        <v>28</v>
      </c>
      <c r="F48" s="44">
        <f>B48*D48</f>
        <v>0</v>
      </c>
      <c r="G48" s="4"/>
      <c r="H48" s="55"/>
      <c r="I48" s="208"/>
      <c r="J48" s="208"/>
      <c r="K48" s="208"/>
      <c r="L48" s="208"/>
      <c r="M48" s="208"/>
      <c r="N48" s="208"/>
      <c r="O48" s="208"/>
      <c r="P48" s="206"/>
      <c r="Q48" s="207"/>
      <c r="R48" s="206"/>
      <c r="S48" s="206"/>
      <c r="T48" s="206"/>
      <c r="U48" s="206"/>
      <c r="V48" s="206"/>
      <c r="W48" s="206"/>
      <c r="X48" s="217"/>
      <c r="Y48" s="217"/>
      <c r="Z48" s="206"/>
      <c r="AA48" s="12"/>
      <c r="AB48" s="2"/>
      <c r="AC48" s="97"/>
      <c r="AD48" s="198"/>
      <c r="AE48" s="198"/>
      <c r="AF48" s="198"/>
      <c r="AG48" s="98"/>
      <c r="AH48" s="1"/>
    </row>
    <row r="49" spans="1:33" ht="15" customHeight="1" x14ac:dyDescent="0.2">
      <c r="A49" s="55"/>
      <c r="F49" s="56"/>
      <c r="G49" s="4"/>
      <c r="H49" s="24" t="s">
        <v>72</v>
      </c>
      <c r="I49" s="207"/>
      <c r="J49" s="207"/>
      <c r="K49" s="207"/>
      <c r="L49" s="208"/>
      <c r="M49" s="208"/>
      <c r="N49" s="224">
        <f>SUM(B25:B28)+B43</f>
        <v>0</v>
      </c>
      <c r="O49" s="224"/>
      <c r="P49" s="206"/>
      <c r="Q49" s="207"/>
      <c r="R49" s="226" t="s">
        <v>137</v>
      </c>
      <c r="S49" s="217"/>
      <c r="T49" s="217"/>
      <c r="U49" s="217"/>
      <c r="V49" s="217"/>
      <c r="W49" s="217"/>
      <c r="X49" s="217"/>
      <c r="Y49" s="217"/>
      <c r="Z49" s="224">
        <f>SUM(B25:B28)+B52</f>
        <v>0</v>
      </c>
      <c r="AA49" s="194"/>
      <c r="AB49" s="2"/>
      <c r="AC49" s="97"/>
      <c r="AD49" s="198"/>
      <c r="AE49" s="198"/>
      <c r="AF49" s="198"/>
      <c r="AG49" s="98"/>
    </row>
    <row r="50" spans="1:33" ht="15" customHeight="1" x14ac:dyDescent="0.2">
      <c r="A50" s="69" t="s">
        <v>178</v>
      </c>
      <c r="B50" s="43"/>
      <c r="C50" s="4" t="s">
        <v>62</v>
      </c>
      <c r="D50" s="41">
        <f>'Input-output'!N2</f>
        <v>125</v>
      </c>
      <c r="E50" s="2" t="s">
        <v>28</v>
      </c>
      <c r="F50" s="44">
        <f>B50*D50</f>
        <v>0</v>
      </c>
      <c r="G50" s="4"/>
      <c r="H50" s="24" t="s">
        <v>73</v>
      </c>
      <c r="I50" s="207"/>
      <c r="J50" s="207"/>
      <c r="K50" s="207"/>
      <c r="L50" s="208"/>
      <c r="M50" s="208"/>
      <c r="N50" s="224">
        <f>SUM(B25:B28)+B44</f>
        <v>0</v>
      </c>
      <c r="O50" s="224"/>
      <c r="P50" s="206"/>
      <c r="Q50" s="207"/>
      <c r="R50" s="226" t="s">
        <v>138</v>
      </c>
      <c r="S50" s="217"/>
      <c r="T50" s="217"/>
      <c r="U50" s="217"/>
      <c r="V50" s="217"/>
      <c r="W50" s="217"/>
      <c r="X50" s="217"/>
      <c r="Y50" s="217"/>
      <c r="Z50" s="224">
        <f>B26+B28+B53</f>
        <v>0</v>
      </c>
      <c r="AA50" s="194"/>
      <c r="AB50" s="2"/>
      <c r="AC50" s="97"/>
      <c r="AD50" s="198"/>
      <c r="AE50" s="198"/>
      <c r="AF50" s="198"/>
      <c r="AG50" s="98"/>
    </row>
    <row r="51" spans="1:33" ht="15" customHeight="1" x14ac:dyDescent="0.2">
      <c r="A51" s="61"/>
      <c r="B51" s="2"/>
      <c r="C51" s="4"/>
      <c r="D51" s="41"/>
      <c r="E51" s="2"/>
      <c r="F51" s="62"/>
      <c r="G51" s="4"/>
      <c r="H51" s="24" t="s">
        <v>74</v>
      </c>
      <c r="I51" s="207"/>
      <c r="J51" s="207"/>
      <c r="K51" s="207"/>
      <c r="L51" s="208"/>
      <c r="M51" s="208"/>
      <c r="N51" s="224">
        <f>SUM(B25:B28)+B45</f>
        <v>0</v>
      </c>
      <c r="O51" s="224"/>
      <c r="P51" s="206"/>
      <c r="Q51" s="207"/>
      <c r="R51" s="226" t="s">
        <v>139</v>
      </c>
      <c r="S51" s="217"/>
      <c r="T51" s="217"/>
      <c r="U51" s="217"/>
      <c r="V51" s="217"/>
      <c r="W51" s="217"/>
      <c r="X51" s="217"/>
      <c r="Y51" s="217"/>
      <c r="Z51" s="224">
        <f>B28+B54</f>
        <v>0</v>
      </c>
      <c r="AA51" s="194"/>
      <c r="AB51" s="2"/>
      <c r="AC51" s="97"/>
      <c r="AD51" s="198"/>
      <c r="AE51" s="198"/>
      <c r="AF51" s="198"/>
      <c r="AG51" s="98"/>
    </row>
    <row r="52" spans="1:33" ht="15" customHeight="1" x14ac:dyDescent="0.2">
      <c r="A52" s="69" t="s">
        <v>179</v>
      </c>
      <c r="B52" s="43"/>
      <c r="C52" s="4" t="s">
        <v>62</v>
      </c>
      <c r="D52" s="41">
        <f>'Input-output'!O2</f>
        <v>50</v>
      </c>
      <c r="E52" s="2" t="s">
        <v>28</v>
      </c>
      <c r="F52" s="44">
        <f>B52*D52</f>
        <v>0</v>
      </c>
      <c r="G52" s="4"/>
      <c r="H52" s="55"/>
      <c r="I52" s="208"/>
      <c r="J52" s="208"/>
      <c r="K52" s="208"/>
      <c r="L52" s="208"/>
      <c r="M52" s="208"/>
      <c r="N52" s="208"/>
      <c r="O52" s="208"/>
      <c r="P52" s="217"/>
      <c r="Q52" s="217"/>
      <c r="R52" s="226" t="s">
        <v>140</v>
      </c>
      <c r="S52" s="217"/>
      <c r="T52" s="217"/>
      <c r="U52" s="217"/>
      <c r="V52" s="217"/>
      <c r="W52" s="217"/>
      <c r="X52" s="217"/>
      <c r="Y52" s="217"/>
      <c r="Z52" s="224">
        <f>B26+B28+B55</f>
        <v>0</v>
      </c>
      <c r="AA52" s="194"/>
      <c r="AB52" s="2"/>
      <c r="AC52" s="97"/>
      <c r="AD52" s="198"/>
      <c r="AE52" s="198"/>
      <c r="AF52" s="198"/>
      <c r="AG52" s="98"/>
    </row>
    <row r="53" spans="1:33" ht="15" customHeight="1" x14ac:dyDescent="0.2">
      <c r="A53" s="69" t="s">
        <v>180</v>
      </c>
      <c r="B53" s="43"/>
      <c r="C53" s="4" t="s">
        <v>62</v>
      </c>
      <c r="D53" s="41">
        <f>'Input-output'!P2</f>
        <v>50</v>
      </c>
      <c r="E53" s="2" t="s">
        <v>28</v>
      </c>
      <c r="F53" s="44">
        <f>B53*D53</f>
        <v>0</v>
      </c>
      <c r="G53" s="4"/>
      <c r="H53" s="24" t="s">
        <v>76</v>
      </c>
      <c r="I53" s="207"/>
      <c r="J53" s="207"/>
      <c r="K53" s="207"/>
      <c r="L53" s="208"/>
      <c r="M53" s="208"/>
      <c r="N53" s="224">
        <f>SUM(B25:B28)+B47</f>
        <v>0</v>
      </c>
      <c r="O53" s="224"/>
      <c r="P53" s="217"/>
      <c r="Q53" s="217"/>
      <c r="R53" s="227" t="s">
        <v>141</v>
      </c>
      <c r="S53" s="207"/>
      <c r="T53" s="207"/>
      <c r="U53" s="207"/>
      <c r="V53" s="207"/>
      <c r="W53" s="207"/>
      <c r="X53" s="206"/>
      <c r="Y53" s="206"/>
      <c r="Z53" s="224">
        <f>B26+B56</f>
        <v>0</v>
      </c>
      <c r="AA53" s="194"/>
      <c r="AB53" s="2"/>
      <c r="AC53" s="97"/>
      <c r="AD53" s="198"/>
      <c r="AE53" s="198"/>
      <c r="AF53" s="198"/>
      <c r="AG53" s="98"/>
    </row>
    <row r="54" spans="1:33" ht="15" customHeight="1" x14ac:dyDescent="0.2">
      <c r="A54" s="69" t="s">
        <v>181</v>
      </c>
      <c r="B54" s="43"/>
      <c r="C54" s="4" t="s">
        <v>62</v>
      </c>
      <c r="D54" s="41">
        <f>'Input-output'!Q2</f>
        <v>125</v>
      </c>
      <c r="E54" s="2" t="s">
        <v>28</v>
      </c>
      <c r="F54" s="44">
        <f>B54*D54</f>
        <v>0</v>
      </c>
      <c r="H54" s="24" t="s">
        <v>77</v>
      </c>
      <c r="I54" s="207"/>
      <c r="J54" s="207"/>
      <c r="K54" s="207"/>
      <c r="L54" s="208"/>
      <c r="M54" s="208"/>
      <c r="N54" s="224">
        <f>SUM(B25:B28)+B48</f>
        <v>0</v>
      </c>
      <c r="O54" s="224"/>
      <c r="P54" s="217"/>
      <c r="Q54" s="217"/>
      <c r="R54" s="227" t="s">
        <v>123</v>
      </c>
      <c r="S54" s="208"/>
      <c r="T54" s="208"/>
      <c r="U54" s="208"/>
      <c r="V54" s="208"/>
      <c r="W54" s="208"/>
      <c r="X54" s="208"/>
      <c r="Y54" s="208"/>
      <c r="Z54" s="224">
        <f>B58</f>
        <v>0</v>
      </c>
      <c r="AA54" s="194"/>
      <c r="AC54" s="97"/>
      <c r="AD54" s="198"/>
      <c r="AE54" s="198"/>
      <c r="AF54" s="198"/>
      <c r="AG54" s="98"/>
    </row>
    <row r="55" spans="1:33" ht="15" customHeight="1" x14ac:dyDescent="0.2">
      <c r="A55" s="69" t="s">
        <v>182</v>
      </c>
      <c r="B55" s="43"/>
      <c r="C55" s="4" t="s">
        <v>62</v>
      </c>
      <c r="D55" s="41">
        <f>'Input-output'!R2</f>
        <v>125</v>
      </c>
      <c r="E55" s="2" t="s">
        <v>28</v>
      </c>
      <c r="F55" s="44">
        <f>B55*D55</f>
        <v>0</v>
      </c>
      <c r="H55" s="24"/>
      <c r="I55" s="207"/>
      <c r="J55" s="207"/>
      <c r="K55" s="207"/>
      <c r="L55" s="208"/>
      <c r="M55" s="208"/>
      <c r="N55" s="206"/>
      <c r="O55" s="206"/>
      <c r="P55" s="217"/>
      <c r="Q55" s="217"/>
      <c r="R55" s="225"/>
      <c r="S55" s="225"/>
      <c r="T55" s="225"/>
      <c r="U55" s="225"/>
      <c r="V55" s="225"/>
      <c r="W55" s="225"/>
      <c r="X55" s="217"/>
      <c r="Y55" s="217"/>
      <c r="Z55" s="206"/>
      <c r="AA55" s="12"/>
      <c r="AC55" s="97"/>
      <c r="AD55" s="198"/>
      <c r="AE55" s="198"/>
      <c r="AF55" s="198"/>
      <c r="AG55" s="98"/>
    </row>
    <row r="56" spans="1:33" ht="15" customHeight="1" x14ac:dyDescent="0.2">
      <c r="A56" s="69" t="s">
        <v>183</v>
      </c>
      <c r="B56" s="43"/>
      <c r="C56" s="4" t="s">
        <v>62</v>
      </c>
      <c r="D56" s="41">
        <f>'Input-output'!S2</f>
        <v>125</v>
      </c>
      <c r="E56" s="2" t="s">
        <v>28</v>
      </c>
      <c r="F56" s="44">
        <f>B56*D56</f>
        <v>0</v>
      </c>
      <c r="H56" s="223" t="s">
        <v>207</v>
      </c>
      <c r="I56" s="208"/>
      <c r="J56" s="208"/>
      <c r="K56" s="208"/>
      <c r="L56" s="208"/>
      <c r="M56" s="208"/>
      <c r="N56" s="224">
        <f>SUM(B25:B29)+B35</f>
        <v>0</v>
      </c>
      <c r="O56" s="224"/>
      <c r="P56" s="217"/>
      <c r="Q56" s="217"/>
      <c r="R56" s="227" t="s">
        <v>206</v>
      </c>
      <c r="S56" s="217"/>
      <c r="T56" s="217"/>
      <c r="U56" s="217"/>
      <c r="V56" s="217"/>
      <c r="W56" s="217"/>
      <c r="X56" s="217"/>
      <c r="Y56" s="217"/>
      <c r="Z56" s="224">
        <f>IF(N20&gt;=N23,(N20-N23),0)+IF(W20&gt;=W23,(W20-W23),0)</f>
        <v>0</v>
      </c>
      <c r="AA56" s="194"/>
      <c r="AC56" s="97"/>
      <c r="AD56" s="198"/>
      <c r="AE56" s="198"/>
      <c r="AF56" s="198"/>
      <c r="AG56" s="98"/>
    </row>
    <row r="57" spans="1:33" ht="15" customHeight="1" x14ac:dyDescent="0.2">
      <c r="A57" s="69"/>
      <c r="B57" s="2"/>
      <c r="C57" s="4"/>
      <c r="D57" s="41"/>
      <c r="E57" s="2"/>
      <c r="F57" s="62"/>
      <c r="H57" s="55"/>
      <c r="I57" s="208"/>
      <c r="J57" s="208"/>
      <c r="K57" s="208"/>
      <c r="L57" s="208"/>
      <c r="M57" s="208"/>
      <c r="N57" s="208"/>
      <c r="O57" s="208"/>
      <c r="P57" s="217"/>
      <c r="Q57" s="217"/>
      <c r="R57" s="217"/>
      <c r="S57" s="217"/>
      <c r="T57" s="217"/>
      <c r="U57" s="217"/>
      <c r="V57" s="217"/>
      <c r="W57" s="217"/>
      <c r="X57" s="217"/>
      <c r="Y57" s="217"/>
      <c r="Z57" s="217"/>
      <c r="AA57" s="218"/>
      <c r="AC57" s="97"/>
      <c r="AD57" s="198"/>
      <c r="AE57" s="198"/>
      <c r="AF57" s="198"/>
      <c r="AG57" s="98"/>
    </row>
    <row r="58" spans="1:33" ht="15.75" customHeight="1" x14ac:dyDescent="0.2">
      <c r="A58" s="69" t="s">
        <v>142</v>
      </c>
      <c r="B58" s="43"/>
      <c r="C58" s="4" t="s">
        <v>62</v>
      </c>
      <c r="D58" s="41">
        <f>'Input-output'!T2</f>
        <v>125</v>
      </c>
      <c r="E58" s="2" t="s">
        <v>28</v>
      </c>
      <c r="F58" s="44">
        <f>B58*D58</f>
        <v>0</v>
      </c>
      <c r="H58" s="24" t="s">
        <v>60</v>
      </c>
      <c r="I58" s="207"/>
      <c r="J58" s="207"/>
      <c r="K58" s="207"/>
      <c r="L58" s="208"/>
      <c r="M58" s="208"/>
      <c r="N58" s="224">
        <f>SUM(B27:B29)*6+B31</f>
        <v>0</v>
      </c>
      <c r="O58" s="224"/>
      <c r="P58" s="217"/>
      <c r="Q58" s="217"/>
      <c r="R58" s="228" t="s">
        <v>185</v>
      </c>
      <c r="S58" s="225"/>
      <c r="T58" s="225"/>
      <c r="U58" s="225"/>
      <c r="V58" s="225"/>
      <c r="W58" s="225"/>
      <c r="X58" s="217"/>
      <c r="Y58" s="217"/>
      <c r="Z58" s="224">
        <f>R32</f>
        <v>0</v>
      </c>
      <c r="AA58" s="194"/>
      <c r="AC58" s="97"/>
      <c r="AD58" s="198"/>
      <c r="AE58" s="198"/>
      <c r="AF58" s="198"/>
      <c r="AG58" s="98"/>
    </row>
    <row r="59" spans="1:33" ht="15" customHeight="1" x14ac:dyDescent="0.2">
      <c r="A59" s="55"/>
      <c r="F59" s="56"/>
      <c r="H59" s="24" t="s">
        <v>27</v>
      </c>
      <c r="I59" s="207"/>
      <c r="J59" s="207"/>
      <c r="K59" s="207"/>
      <c r="L59" s="208"/>
      <c r="M59" s="208"/>
      <c r="N59" s="224">
        <f>B32</f>
        <v>0</v>
      </c>
      <c r="O59" s="224"/>
      <c r="P59" s="217"/>
      <c r="Q59" s="217"/>
      <c r="R59" s="225"/>
      <c r="S59" s="225"/>
      <c r="T59" s="225"/>
      <c r="U59" s="225"/>
      <c r="V59" s="225"/>
      <c r="W59" s="225"/>
      <c r="X59" s="217"/>
      <c r="Y59" s="217"/>
      <c r="Z59" s="206"/>
      <c r="AA59" s="12"/>
      <c r="AC59" s="97"/>
      <c r="AD59" s="198"/>
      <c r="AE59" s="198"/>
      <c r="AF59" s="198"/>
      <c r="AG59" s="98"/>
    </row>
    <row r="60" spans="1:33" ht="15.75" customHeight="1" thickBot="1" x14ac:dyDescent="0.25">
      <c r="A60" s="45" t="s">
        <v>79</v>
      </c>
      <c r="B60" s="46"/>
      <c r="C60" s="47" t="s">
        <v>80</v>
      </c>
      <c r="D60" s="48">
        <f>'Input-output'!M2</f>
        <v>90</v>
      </c>
      <c r="E60" s="49" t="s">
        <v>28</v>
      </c>
      <c r="F60" s="50">
        <f>B60*D60</f>
        <v>0</v>
      </c>
      <c r="H60" s="92" t="s">
        <v>195</v>
      </c>
      <c r="I60" s="58"/>
      <c r="J60" s="58"/>
      <c r="K60" s="58"/>
      <c r="L60" s="58"/>
      <c r="M60" s="58"/>
      <c r="N60" s="93">
        <f>SUM(N58:O59)</f>
        <v>0</v>
      </c>
      <c r="O60" s="93"/>
      <c r="P60" s="49"/>
      <c r="Q60" s="47"/>
      <c r="R60" s="81" t="s">
        <v>186</v>
      </c>
      <c r="S60" s="47"/>
      <c r="T60" s="47"/>
      <c r="U60" s="47"/>
      <c r="V60" s="59"/>
      <c r="W60" s="59"/>
      <c r="X60" s="195">
        <f>SUM(F25:F60)+SUM(Y36:AA37)+N26</f>
        <v>0</v>
      </c>
      <c r="Y60" s="195"/>
      <c r="Z60" s="195"/>
      <c r="AA60" s="196"/>
      <c r="AC60" s="99"/>
      <c r="AD60" s="100"/>
      <c r="AE60" s="100"/>
      <c r="AF60" s="100"/>
      <c r="AG60" s="101"/>
    </row>
    <row r="62" spans="1:33" ht="15.75" customHeight="1" x14ac:dyDescent="0.2"/>
  </sheetData>
  <mergeCells count="169">
    <mergeCell ref="N59:O59"/>
    <mergeCell ref="N60:O60"/>
    <mergeCell ref="N56:O56"/>
    <mergeCell ref="N54:O54"/>
    <mergeCell ref="N51:O51"/>
    <mergeCell ref="N47:O47"/>
    <mergeCell ref="H36:L37"/>
    <mergeCell ref="Y37:AA37"/>
    <mergeCell ref="Y32:Z32"/>
    <mergeCell ref="R37:S37"/>
    <mergeCell ref="R32:S32"/>
    <mergeCell ref="M36:M37"/>
    <mergeCell ref="AC25:AG28"/>
    <mergeCell ref="AC31:AG60"/>
    <mergeCell ref="R30:S30"/>
    <mergeCell ref="R31:S31"/>
    <mergeCell ref="R36:S36"/>
    <mergeCell ref="Y36:AA36"/>
    <mergeCell ref="Y30:Z30"/>
    <mergeCell ref="Y31:Z31"/>
    <mergeCell ref="O28:AA28"/>
    <mergeCell ref="H28:M28"/>
    <mergeCell ref="H44:AA44"/>
    <mergeCell ref="H39:AA39"/>
    <mergeCell ref="H40:AA42"/>
    <mergeCell ref="X60:AA60"/>
    <mergeCell ref="Z58:AA58"/>
    <mergeCell ref="Z56:AA56"/>
    <mergeCell ref="Z54:AA54"/>
    <mergeCell ref="Z51:AA51"/>
    <mergeCell ref="N53:O53"/>
    <mergeCell ref="N58:O58"/>
    <mergeCell ref="Z47:AA47"/>
    <mergeCell ref="Z45:AA45"/>
    <mergeCell ref="AB10:AC10"/>
    <mergeCell ref="AB11:AC11"/>
    <mergeCell ref="AE6:AE7"/>
    <mergeCell ref="AD6:AD7"/>
    <mergeCell ref="AB12:AC12"/>
    <mergeCell ref="R8:S8"/>
    <mergeCell ref="V10:W10"/>
    <mergeCell ref="X11:Y11"/>
    <mergeCell ref="B14:D14"/>
    <mergeCell ref="X9:Y9"/>
    <mergeCell ref="V6:W7"/>
    <mergeCell ref="X10:Y10"/>
    <mergeCell ref="V9:W9"/>
    <mergeCell ref="R10:S10"/>
    <mergeCell ref="B7:D7"/>
    <mergeCell ref="N13:O13"/>
    <mergeCell ref="N14:O14"/>
    <mergeCell ref="X13:Y13"/>
    <mergeCell ref="X14:Y14"/>
    <mergeCell ref="V13:W13"/>
    <mergeCell ref="V14:W14"/>
    <mergeCell ref="T13:U13"/>
    <mergeCell ref="T14:U14"/>
    <mergeCell ref="R13:S13"/>
    <mergeCell ref="A1:AG1"/>
    <mergeCell ref="A2:AG2"/>
    <mergeCell ref="V5:Y5"/>
    <mergeCell ref="R11:S11"/>
    <mergeCell ref="R6:S7"/>
    <mergeCell ref="T6:U7"/>
    <mergeCell ref="V11:W11"/>
    <mergeCell ref="V12:W12"/>
    <mergeCell ref="X8:Y8"/>
    <mergeCell ref="X6:Y7"/>
    <mergeCell ref="B5:D5"/>
    <mergeCell ref="R9:S9"/>
    <mergeCell ref="B9:D9"/>
    <mergeCell ref="B10:D10"/>
    <mergeCell ref="B6:D6"/>
    <mergeCell ref="B16:D16"/>
    <mergeCell ref="A4:D4"/>
    <mergeCell ref="F4:AG4"/>
    <mergeCell ref="AI4:AK4"/>
    <mergeCell ref="Z6:Z7"/>
    <mergeCell ref="AA6:AA7"/>
    <mergeCell ref="N8:O8"/>
    <mergeCell ref="N9:O9"/>
    <mergeCell ref="N10:O10"/>
    <mergeCell ref="N11:O11"/>
    <mergeCell ref="N12:O12"/>
    <mergeCell ref="R12:S12"/>
    <mergeCell ref="T8:U8"/>
    <mergeCell ref="T9:U9"/>
    <mergeCell ref="T10:U10"/>
    <mergeCell ref="T11:U11"/>
    <mergeCell ref="V8:W8"/>
    <mergeCell ref="R5:U5"/>
    <mergeCell ref="T12:U12"/>
    <mergeCell ref="X12:Y12"/>
    <mergeCell ref="AB6:AC7"/>
    <mergeCell ref="AF6:AF7"/>
    <mergeCell ref="Z5:AA5"/>
    <mergeCell ref="AB5:AG5"/>
    <mergeCell ref="AG6:AG7"/>
    <mergeCell ref="AB8:AC8"/>
    <mergeCell ref="AB9:AC9"/>
    <mergeCell ref="AC18:AG18"/>
    <mergeCell ref="AB15:AC15"/>
    <mergeCell ref="AB16:AC16"/>
    <mergeCell ref="N16:O16"/>
    <mergeCell ref="P16:Q16"/>
    <mergeCell ref="T15:U15"/>
    <mergeCell ref="T16:U16"/>
    <mergeCell ref="AC19:AF19"/>
    <mergeCell ref="X15:Y15"/>
    <mergeCell ref="X16:Y16"/>
    <mergeCell ref="R15:S15"/>
    <mergeCell ref="R16:S16"/>
    <mergeCell ref="V16:W16"/>
    <mergeCell ref="V15:W15"/>
    <mergeCell ref="H18:AA18"/>
    <mergeCell ref="W20:X20"/>
    <mergeCell ref="P12:Q12"/>
    <mergeCell ref="P15:Q15"/>
    <mergeCell ref="N15:O15"/>
    <mergeCell ref="N20:O20"/>
    <mergeCell ref="N23:O23"/>
    <mergeCell ref="W23:X23"/>
    <mergeCell ref="R14:S14"/>
    <mergeCell ref="P13:Q13"/>
    <mergeCell ref="P14:Q14"/>
    <mergeCell ref="N5:Q5"/>
    <mergeCell ref="P6:Q7"/>
    <mergeCell ref="P8:Q8"/>
    <mergeCell ref="P9:Q9"/>
    <mergeCell ref="P10:Q10"/>
    <mergeCell ref="P11:Q11"/>
    <mergeCell ref="A18:F18"/>
    <mergeCell ref="N6:O7"/>
    <mergeCell ref="B13:D13"/>
    <mergeCell ref="B11:D11"/>
    <mergeCell ref="B12:D12"/>
    <mergeCell ref="B8:D8"/>
    <mergeCell ref="B15:D15"/>
    <mergeCell ref="A34:F34"/>
    <mergeCell ref="N26:Q26"/>
    <mergeCell ref="F14:I14"/>
    <mergeCell ref="F15:I15"/>
    <mergeCell ref="F16:I16"/>
    <mergeCell ref="F5:I7"/>
    <mergeCell ref="J8:M8"/>
    <mergeCell ref="J9:M9"/>
    <mergeCell ref="J10:M10"/>
    <mergeCell ref="J11:M11"/>
    <mergeCell ref="J12:M12"/>
    <mergeCell ref="J13:M13"/>
    <mergeCell ref="J14:M14"/>
    <mergeCell ref="J15:M15"/>
    <mergeCell ref="J16:M16"/>
    <mergeCell ref="J5:M7"/>
    <mergeCell ref="F8:I8"/>
    <mergeCell ref="F9:I9"/>
    <mergeCell ref="F10:I10"/>
    <mergeCell ref="F11:I11"/>
    <mergeCell ref="F12:I12"/>
    <mergeCell ref="F13:I13"/>
    <mergeCell ref="AC30:AG30"/>
    <mergeCell ref="N46:O46"/>
    <mergeCell ref="N45:O45"/>
    <mergeCell ref="Z52:AA52"/>
    <mergeCell ref="Z53:AA53"/>
    <mergeCell ref="N49:O49"/>
    <mergeCell ref="N50:O50"/>
    <mergeCell ref="Z49:AA49"/>
    <mergeCell ref="Z50:AA50"/>
  </mergeCells>
  <printOptions horizontalCentered="1" verticalCentered="1"/>
  <pageMargins left="0.7" right="0.7" top="0.75" bottom="0.75" header="0.3" footer="0.3"/>
  <pageSetup paperSize="9" scale="54"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49"/>
  <sheetViews>
    <sheetView topLeftCell="A23" zoomScaleNormal="100" workbookViewId="0">
      <selection activeCell="B49" sqref="B49"/>
    </sheetView>
  </sheetViews>
  <sheetFormatPr defaultRowHeight="12.75" x14ac:dyDescent="0.2"/>
  <cols>
    <col min="1" max="49" width="2.85546875" style="18" customWidth="1"/>
    <col min="50" max="16384" width="9.140625" style="18"/>
  </cols>
  <sheetData>
    <row r="1" spans="1:49" ht="116.25" x14ac:dyDescent="0.2">
      <c r="A1" s="72" t="s">
        <v>151</v>
      </c>
      <c r="B1" s="72" t="s">
        <v>153</v>
      </c>
      <c r="C1" s="72" t="s">
        <v>152</v>
      </c>
      <c r="D1" s="72" t="s">
        <v>154</v>
      </c>
      <c r="E1" s="72" t="s">
        <v>167</v>
      </c>
      <c r="F1" s="72" t="s">
        <v>131</v>
      </c>
      <c r="G1" s="72" t="s">
        <v>132</v>
      </c>
      <c r="H1" s="72" t="s">
        <v>168</v>
      </c>
      <c r="I1" s="19" t="s">
        <v>90</v>
      </c>
      <c r="J1" s="19" t="s">
        <v>91</v>
      </c>
      <c r="K1" s="19" t="s">
        <v>92</v>
      </c>
      <c r="L1" s="19" t="s">
        <v>93</v>
      </c>
      <c r="M1" s="72" t="s">
        <v>133</v>
      </c>
      <c r="N1" s="19" t="s">
        <v>94</v>
      </c>
      <c r="O1" s="72" t="s">
        <v>134</v>
      </c>
      <c r="P1" s="72" t="s">
        <v>135</v>
      </c>
      <c r="Q1" s="60" t="s">
        <v>120</v>
      </c>
      <c r="R1" s="60" t="s">
        <v>121</v>
      </c>
      <c r="S1" s="72" t="s">
        <v>136</v>
      </c>
      <c r="T1" s="60" t="s">
        <v>122</v>
      </c>
      <c r="U1" s="72" t="s">
        <v>204</v>
      </c>
    </row>
    <row r="2" spans="1:49" x14ac:dyDescent="0.2">
      <c r="A2" s="18">
        <v>1145</v>
      </c>
      <c r="B2" s="18">
        <v>1345</v>
      </c>
      <c r="C2" s="18">
        <v>1445</v>
      </c>
      <c r="D2" s="18">
        <v>1625</v>
      </c>
      <c r="E2" s="18">
        <v>1045</v>
      </c>
      <c r="F2" s="18">
        <v>90</v>
      </c>
      <c r="G2" s="18">
        <v>200</v>
      </c>
      <c r="H2" s="18">
        <v>400</v>
      </c>
      <c r="I2" s="18">
        <v>250</v>
      </c>
      <c r="J2" s="18">
        <v>90</v>
      </c>
      <c r="K2" s="18">
        <v>125</v>
      </c>
      <c r="L2" s="18">
        <v>145</v>
      </c>
      <c r="M2" s="18">
        <v>90</v>
      </c>
      <c r="N2" s="18">
        <v>125</v>
      </c>
      <c r="O2" s="18">
        <v>50</v>
      </c>
      <c r="P2" s="18">
        <v>50</v>
      </c>
      <c r="Q2" s="18">
        <v>125</v>
      </c>
      <c r="R2" s="18">
        <v>125</v>
      </c>
      <c r="S2" s="18">
        <v>125</v>
      </c>
      <c r="T2" s="18">
        <v>125</v>
      </c>
      <c r="U2" s="18">
        <v>200</v>
      </c>
    </row>
    <row r="4" spans="1:49" ht="116.25" x14ac:dyDescent="0.2">
      <c r="A4" s="19" t="s">
        <v>95</v>
      </c>
      <c r="B4" s="19" t="s">
        <v>96</v>
      </c>
      <c r="C4" s="19" t="s">
        <v>97</v>
      </c>
      <c r="D4" s="19" t="s">
        <v>98</v>
      </c>
      <c r="E4" s="19" t="s">
        <v>99</v>
      </c>
      <c r="F4" s="19" t="s">
        <v>100</v>
      </c>
      <c r="G4" s="19" t="s">
        <v>101</v>
      </c>
      <c r="H4" s="19" t="s">
        <v>102</v>
      </c>
      <c r="I4" s="19" t="s">
        <v>103</v>
      </c>
      <c r="J4" s="19" t="s">
        <v>89</v>
      </c>
      <c r="K4" s="72" t="s">
        <v>128</v>
      </c>
      <c r="L4" s="72" t="s">
        <v>129</v>
      </c>
      <c r="M4" s="72" t="s">
        <v>130</v>
      </c>
      <c r="N4" s="72" t="s">
        <v>167</v>
      </c>
      <c r="O4" s="72" t="s">
        <v>131</v>
      </c>
      <c r="P4" s="72" t="s">
        <v>132</v>
      </c>
      <c r="Q4" s="72" t="s">
        <v>194</v>
      </c>
      <c r="R4" s="19" t="s">
        <v>90</v>
      </c>
      <c r="S4" s="72" t="s">
        <v>143</v>
      </c>
      <c r="T4" s="72" t="s">
        <v>144</v>
      </c>
      <c r="U4" s="72" t="s">
        <v>145</v>
      </c>
      <c r="V4" s="72" t="s">
        <v>146</v>
      </c>
      <c r="W4" s="72" t="s">
        <v>147</v>
      </c>
      <c r="X4" s="72" t="s">
        <v>148</v>
      </c>
      <c r="Y4" s="72" t="s">
        <v>149</v>
      </c>
      <c r="Z4" s="72" t="s">
        <v>150</v>
      </c>
      <c r="AA4" s="72" t="s">
        <v>133</v>
      </c>
      <c r="AB4" s="19" t="s">
        <v>94</v>
      </c>
      <c r="AC4" s="72" t="s">
        <v>134</v>
      </c>
      <c r="AD4" s="72" t="s">
        <v>135</v>
      </c>
      <c r="AE4" s="60" t="s">
        <v>120</v>
      </c>
      <c r="AF4" s="60" t="s">
        <v>121</v>
      </c>
      <c r="AG4" s="72" t="s">
        <v>136</v>
      </c>
      <c r="AH4" s="60" t="s">
        <v>122</v>
      </c>
      <c r="AI4" s="19" t="s">
        <v>104</v>
      </c>
      <c r="AJ4" s="19" t="s">
        <v>105</v>
      </c>
      <c r="AK4" s="19" t="s">
        <v>106</v>
      </c>
      <c r="AL4" s="19" t="s">
        <v>107</v>
      </c>
      <c r="AM4" s="19" t="s">
        <v>108</v>
      </c>
      <c r="AN4" s="19" t="s">
        <v>109</v>
      </c>
      <c r="AO4" s="19" t="s">
        <v>110</v>
      </c>
      <c r="AP4" s="19" t="s">
        <v>111</v>
      </c>
      <c r="AQ4" s="19" t="s">
        <v>112</v>
      </c>
      <c r="AR4" s="19" t="s">
        <v>113</v>
      </c>
      <c r="AS4" s="19" t="s">
        <v>114</v>
      </c>
      <c r="AT4" s="19" t="s">
        <v>115</v>
      </c>
      <c r="AU4" s="19" t="s">
        <v>116</v>
      </c>
      <c r="AV4" s="19" t="s">
        <v>117</v>
      </c>
      <c r="AW4" s="72" t="s">
        <v>204</v>
      </c>
    </row>
    <row r="5" spans="1:49" x14ac:dyDescent="0.2">
      <c r="A5" s="18">
        <f>Registration!B5</f>
        <v>0</v>
      </c>
      <c r="B5" s="18">
        <f>Registration!B10</f>
        <v>0</v>
      </c>
      <c r="C5" s="18">
        <f>Registration!B6</f>
        <v>0</v>
      </c>
      <c r="D5" s="18" t="str">
        <f>Registration!B7&amp;" "&amp;Registration!B8</f>
        <v xml:space="preserve"> </v>
      </c>
      <c r="E5" s="18">
        <f>Registration!B9</f>
        <v>0</v>
      </c>
      <c r="F5" s="18">
        <f>Registration!B11</f>
        <v>0</v>
      </c>
      <c r="G5" s="18" t="str">
        <f>Registration!B12&amp;";"&amp;Registration!B13&amp;";"&amp;Registration!B14</f>
        <v>;;</v>
      </c>
      <c r="H5" s="18">
        <v>0</v>
      </c>
      <c r="I5" s="18" t="str">
        <f>Registration!B15</f>
        <v>Danish, English, German</v>
      </c>
      <c r="J5" s="18">
        <f>Registration!B25</f>
        <v>0</v>
      </c>
      <c r="K5" s="18">
        <f>Registration!B26</f>
        <v>0</v>
      </c>
      <c r="L5" s="18">
        <f>Registration!B27</f>
        <v>0</v>
      </c>
      <c r="M5" s="73">
        <f>Registration!B28</f>
        <v>0</v>
      </c>
      <c r="N5" s="73">
        <f>Registration!B29</f>
        <v>0</v>
      </c>
      <c r="O5" s="18">
        <f>Registration!B31</f>
        <v>0</v>
      </c>
      <c r="P5" s="18">
        <f>Registration!B32</f>
        <v>0</v>
      </c>
      <c r="Q5" s="18">
        <f>Registration!B35</f>
        <v>0</v>
      </c>
      <c r="R5" s="18">
        <f>Registration!B37</f>
        <v>0</v>
      </c>
      <c r="S5" s="18">
        <f>Registration!B39</f>
        <v>0</v>
      </c>
      <c r="T5" s="18">
        <f>Registration!B40</f>
        <v>0</v>
      </c>
      <c r="U5" s="18">
        <f>Registration!B41</f>
        <v>0</v>
      </c>
      <c r="V5" s="18">
        <f>Registration!B43</f>
        <v>0</v>
      </c>
      <c r="W5" s="18">
        <f>Registration!B44</f>
        <v>0</v>
      </c>
      <c r="X5" s="18">
        <f>Registration!B45</f>
        <v>0</v>
      </c>
      <c r="Y5" s="18">
        <f>Registration!B47</f>
        <v>0</v>
      </c>
      <c r="Z5" s="18">
        <f>Registration!B48</f>
        <v>0</v>
      </c>
      <c r="AA5" s="18">
        <f>Registration!B60</f>
        <v>0</v>
      </c>
      <c r="AB5" s="18">
        <f>Registration!B50</f>
        <v>0</v>
      </c>
      <c r="AC5" s="18">
        <f>Registration!B52</f>
        <v>0</v>
      </c>
      <c r="AD5" s="18">
        <f>Registration!B53</f>
        <v>0</v>
      </c>
      <c r="AE5" s="18">
        <f>Registration!B54</f>
        <v>0</v>
      </c>
      <c r="AF5" s="18">
        <f>Registration!B55</f>
        <v>0</v>
      </c>
      <c r="AG5" s="18">
        <f>Registration!B56</f>
        <v>0</v>
      </c>
      <c r="AH5" s="18">
        <f>Registration!B58</f>
        <v>0</v>
      </c>
      <c r="AI5" s="18">
        <f>Registration!R31</f>
        <v>0</v>
      </c>
      <c r="AJ5" s="18">
        <f>Registration!R30</f>
        <v>0</v>
      </c>
      <c r="AK5" s="18" t="str">
        <f>Registration!AG19</f>
        <v>NO</v>
      </c>
      <c r="AL5" s="18">
        <f>Registration!AC22</f>
        <v>0</v>
      </c>
      <c r="AM5" s="18">
        <f>Registration!M29</f>
        <v>0</v>
      </c>
      <c r="AN5" s="18">
        <f>Registration!M30</f>
        <v>0</v>
      </c>
      <c r="AO5" s="18">
        <f>Registration!M31</f>
        <v>0</v>
      </c>
      <c r="AP5" s="18">
        <f>Registration!M32</f>
        <v>0</v>
      </c>
      <c r="AQ5" s="18">
        <f>Registration!M33</f>
        <v>0</v>
      </c>
      <c r="AR5" s="18">
        <f>Registration!M34</f>
        <v>0</v>
      </c>
      <c r="AS5" s="18" t="str">
        <f>Registration!B16</f>
        <v>Thursday/Friday at XX</v>
      </c>
      <c r="AT5" s="18" t="str">
        <f>Registration!H40</f>
        <v>Please note all comments and information here, not in the e-mail!</v>
      </c>
      <c r="AU5" s="18">
        <f>Registration!R36</f>
        <v>0</v>
      </c>
      <c r="AV5" s="18">
        <f>Registration!R37</f>
        <v>0</v>
      </c>
    </row>
    <row r="8" spans="1:49" x14ac:dyDescent="0.2">
      <c r="A8" s="73" t="s">
        <v>65</v>
      </c>
    </row>
    <row r="9" spans="1:49" x14ac:dyDescent="0.2">
      <c r="A9" s="73">
        <v>0</v>
      </c>
      <c r="B9" s="18">
        <v>0</v>
      </c>
      <c r="C9" s="18">
        <v>0</v>
      </c>
    </row>
    <row r="10" spans="1:49" x14ac:dyDescent="0.2">
      <c r="A10" s="222">
        <v>1</v>
      </c>
      <c r="B10" s="18">
        <v>3</v>
      </c>
      <c r="C10" s="18">
        <v>1</v>
      </c>
    </row>
    <row r="11" spans="1:49" x14ac:dyDescent="0.2">
      <c r="A11" s="222">
        <f>A10+1</f>
        <v>2</v>
      </c>
      <c r="B11" s="18">
        <v>3</v>
      </c>
      <c r="C11" s="18">
        <v>1</v>
      </c>
    </row>
    <row r="12" spans="1:49" x14ac:dyDescent="0.2">
      <c r="A12" s="222">
        <f t="shared" ref="A12:A49" si="0">A11+1</f>
        <v>3</v>
      </c>
      <c r="B12" s="18">
        <v>3</v>
      </c>
      <c r="C12" s="18">
        <v>1</v>
      </c>
    </row>
    <row r="13" spans="1:49" x14ac:dyDescent="0.2">
      <c r="A13" s="222">
        <f t="shared" si="0"/>
        <v>4</v>
      </c>
      <c r="B13" s="18">
        <v>3</v>
      </c>
      <c r="C13" s="18">
        <v>1</v>
      </c>
    </row>
    <row r="14" spans="1:49" x14ac:dyDescent="0.2">
      <c r="A14" s="222">
        <f t="shared" si="0"/>
        <v>5</v>
      </c>
      <c r="B14" s="18">
        <v>3</v>
      </c>
      <c r="C14" s="18">
        <v>1</v>
      </c>
    </row>
    <row r="15" spans="1:49" x14ac:dyDescent="0.2">
      <c r="A15" s="222">
        <f t="shared" si="0"/>
        <v>6</v>
      </c>
      <c r="B15" s="18">
        <v>3</v>
      </c>
      <c r="C15" s="18">
        <v>1</v>
      </c>
    </row>
    <row r="16" spans="1:49" x14ac:dyDescent="0.2">
      <c r="A16" s="222">
        <f t="shared" si="0"/>
        <v>7</v>
      </c>
      <c r="B16" s="18">
        <v>3</v>
      </c>
      <c r="C16" s="18">
        <v>1</v>
      </c>
    </row>
    <row r="17" spans="1:3" x14ac:dyDescent="0.2">
      <c r="A17" s="222">
        <f t="shared" si="0"/>
        <v>8</v>
      </c>
      <c r="B17" s="18">
        <v>3</v>
      </c>
      <c r="C17" s="18">
        <v>1</v>
      </c>
    </row>
    <row r="18" spans="1:3" x14ac:dyDescent="0.2">
      <c r="A18" s="222">
        <f t="shared" si="0"/>
        <v>9</v>
      </c>
      <c r="B18" s="18">
        <v>3</v>
      </c>
      <c r="C18" s="18">
        <v>1</v>
      </c>
    </row>
    <row r="19" spans="1:3" x14ac:dyDescent="0.2">
      <c r="A19" s="222">
        <f t="shared" si="0"/>
        <v>10</v>
      </c>
      <c r="B19" s="18">
        <v>6</v>
      </c>
      <c r="C19" s="18">
        <v>2</v>
      </c>
    </row>
    <row r="20" spans="1:3" x14ac:dyDescent="0.2">
      <c r="A20" s="222">
        <f t="shared" si="0"/>
        <v>11</v>
      </c>
      <c r="B20" s="18">
        <v>6</v>
      </c>
      <c r="C20" s="18">
        <v>2</v>
      </c>
    </row>
    <row r="21" spans="1:3" x14ac:dyDescent="0.2">
      <c r="A21" s="222">
        <f t="shared" si="0"/>
        <v>12</v>
      </c>
      <c r="B21" s="18">
        <v>6</v>
      </c>
      <c r="C21" s="18">
        <v>2</v>
      </c>
    </row>
    <row r="22" spans="1:3" x14ac:dyDescent="0.2">
      <c r="A22" s="222">
        <f t="shared" si="0"/>
        <v>13</v>
      </c>
      <c r="B22" s="18">
        <v>6</v>
      </c>
      <c r="C22" s="18">
        <v>2</v>
      </c>
    </row>
    <row r="23" spans="1:3" x14ac:dyDescent="0.2">
      <c r="A23" s="222">
        <f t="shared" si="0"/>
        <v>14</v>
      </c>
      <c r="B23" s="18">
        <v>6</v>
      </c>
      <c r="C23" s="18">
        <v>2</v>
      </c>
    </row>
    <row r="24" spans="1:3" x14ac:dyDescent="0.2">
      <c r="A24" s="222">
        <f t="shared" si="0"/>
        <v>15</v>
      </c>
      <c r="B24" s="18">
        <v>6</v>
      </c>
      <c r="C24" s="18">
        <v>2</v>
      </c>
    </row>
    <row r="25" spans="1:3" x14ac:dyDescent="0.2">
      <c r="A25" s="222">
        <f t="shared" si="0"/>
        <v>16</v>
      </c>
      <c r="B25" s="18">
        <v>6</v>
      </c>
      <c r="C25" s="18">
        <v>2</v>
      </c>
    </row>
    <row r="26" spans="1:3" x14ac:dyDescent="0.2">
      <c r="A26" s="222">
        <f t="shared" si="0"/>
        <v>17</v>
      </c>
      <c r="B26" s="18">
        <v>6</v>
      </c>
      <c r="C26" s="18">
        <v>2</v>
      </c>
    </row>
    <row r="27" spans="1:3" x14ac:dyDescent="0.2">
      <c r="A27" s="222">
        <f t="shared" si="0"/>
        <v>18</v>
      </c>
      <c r="B27" s="18">
        <v>6</v>
      </c>
      <c r="C27" s="18">
        <v>2</v>
      </c>
    </row>
    <row r="28" spans="1:3" x14ac:dyDescent="0.2">
      <c r="A28" s="222">
        <f t="shared" si="0"/>
        <v>19</v>
      </c>
      <c r="B28" s="18">
        <v>6</v>
      </c>
      <c r="C28" s="18">
        <v>2</v>
      </c>
    </row>
    <row r="29" spans="1:3" x14ac:dyDescent="0.2">
      <c r="A29" s="222">
        <f t="shared" si="0"/>
        <v>20</v>
      </c>
      <c r="B29" s="18">
        <v>9</v>
      </c>
      <c r="C29" s="18">
        <v>3</v>
      </c>
    </row>
    <row r="30" spans="1:3" x14ac:dyDescent="0.2">
      <c r="A30" s="222">
        <f t="shared" si="0"/>
        <v>21</v>
      </c>
      <c r="B30" s="18">
        <v>9</v>
      </c>
      <c r="C30" s="18">
        <v>3</v>
      </c>
    </row>
    <row r="31" spans="1:3" x14ac:dyDescent="0.2">
      <c r="A31" s="222">
        <f t="shared" si="0"/>
        <v>22</v>
      </c>
      <c r="B31" s="18">
        <v>9</v>
      </c>
      <c r="C31" s="18">
        <v>3</v>
      </c>
    </row>
    <row r="32" spans="1:3" x14ac:dyDescent="0.2">
      <c r="A32" s="222">
        <f t="shared" si="0"/>
        <v>23</v>
      </c>
      <c r="B32" s="18">
        <v>9</v>
      </c>
      <c r="C32" s="18">
        <v>3</v>
      </c>
    </row>
    <row r="33" spans="1:3" x14ac:dyDescent="0.2">
      <c r="A33" s="222">
        <f t="shared" si="0"/>
        <v>24</v>
      </c>
      <c r="B33" s="18">
        <v>9</v>
      </c>
      <c r="C33" s="18">
        <v>3</v>
      </c>
    </row>
    <row r="34" spans="1:3" x14ac:dyDescent="0.2">
      <c r="A34" s="222">
        <f t="shared" si="0"/>
        <v>25</v>
      </c>
      <c r="B34" s="18">
        <v>9</v>
      </c>
      <c r="C34" s="18">
        <v>3</v>
      </c>
    </row>
    <row r="35" spans="1:3" x14ac:dyDescent="0.2">
      <c r="A35" s="222">
        <f t="shared" si="0"/>
        <v>26</v>
      </c>
      <c r="B35" s="18">
        <v>9</v>
      </c>
      <c r="C35" s="18">
        <v>3</v>
      </c>
    </row>
    <row r="36" spans="1:3" x14ac:dyDescent="0.2">
      <c r="A36" s="222">
        <f t="shared" si="0"/>
        <v>27</v>
      </c>
      <c r="B36" s="18">
        <v>9</v>
      </c>
      <c r="C36" s="18">
        <v>3</v>
      </c>
    </row>
    <row r="37" spans="1:3" x14ac:dyDescent="0.2">
      <c r="A37" s="222">
        <f t="shared" si="0"/>
        <v>28</v>
      </c>
      <c r="B37" s="18">
        <v>9</v>
      </c>
      <c r="C37" s="18">
        <v>3</v>
      </c>
    </row>
    <row r="38" spans="1:3" x14ac:dyDescent="0.2">
      <c r="A38" s="222">
        <f t="shared" si="0"/>
        <v>29</v>
      </c>
      <c r="B38" s="18">
        <v>9</v>
      </c>
      <c r="C38" s="18">
        <v>3</v>
      </c>
    </row>
    <row r="39" spans="1:3" x14ac:dyDescent="0.2">
      <c r="A39" s="222">
        <f t="shared" si="0"/>
        <v>30</v>
      </c>
      <c r="B39" s="18">
        <v>12</v>
      </c>
      <c r="C39" s="18">
        <v>4</v>
      </c>
    </row>
    <row r="40" spans="1:3" x14ac:dyDescent="0.2">
      <c r="A40" s="222">
        <f t="shared" si="0"/>
        <v>31</v>
      </c>
      <c r="B40" s="18">
        <v>12</v>
      </c>
      <c r="C40" s="18">
        <v>4</v>
      </c>
    </row>
    <row r="41" spans="1:3" x14ac:dyDescent="0.2">
      <c r="A41" s="222">
        <f t="shared" si="0"/>
        <v>32</v>
      </c>
      <c r="B41" s="18">
        <v>12</v>
      </c>
      <c r="C41" s="18">
        <v>4</v>
      </c>
    </row>
    <row r="42" spans="1:3" x14ac:dyDescent="0.2">
      <c r="A42" s="222">
        <f t="shared" si="0"/>
        <v>33</v>
      </c>
      <c r="B42" s="18">
        <v>12</v>
      </c>
      <c r="C42" s="18">
        <v>4</v>
      </c>
    </row>
    <row r="43" spans="1:3" x14ac:dyDescent="0.2">
      <c r="A43" s="222">
        <f t="shared" si="0"/>
        <v>34</v>
      </c>
      <c r="B43" s="18">
        <v>12</v>
      </c>
      <c r="C43" s="18">
        <v>4</v>
      </c>
    </row>
    <row r="44" spans="1:3" x14ac:dyDescent="0.2">
      <c r="A44" s="222">
        <f t="shared" si="0"/>
        <v>35</v>
      </c>
      <c r="B44" s="18">
        <v>12</v>
      </c>
      <c r="C44" s="18">
        <v>4</v>
      </c>
    </row>
    <row r="45" spans="1:3" x14ac:dyDescent="0.2">
      <c r="A45" s="222">
        <f t="shared" si="0"/>
        <v>36</v>
      </c>
      <c r="B45" s="18">
        <v>12</v>
      </c>
      <c r="C45" s="18">
        <v>4</v>
      </c>
    </row>
    <row r="46" spans="1:3" x14ac:dyDescent="0.2">
      <c r="A46" s="222">
        <f t="shared" si="0"/>
        <v>37</v>
      </c>
      <c r="B46" s="18">
        <v>12</v>
      </c>
      <c r="C46" s="18">
        <v>4</v>
      </c>
    </row>
    <row r="47" spans="1:3" x14ac:dyDescent="0.2">
      <c r="A47" s="222">
        <f>A46+1</f>
        <v>38</v>
      </c>
      <c r="B47" s="18">
        <v>12</v>
      </c>
      <c r="C47" s="18">
        <v>4</v>
      </c>
    </row>
    <row r="48" spans="1:3" x14ac:dyDescent="0.2">
      <c r="A48" s="222">
        <f t="shared" si="0"/>
        <v>39</v>
      </c>
      <c r="B48" s="18">
        <v>12</v>
      </c>
      <c r="C48" s="18">
        <v>4</v>
      </c>
    </row>
    <row r="49" spans="1:3" x14ac:dyDescent="0.2">
      <c r="A49" s="222">
        <f t="shared" si="0"/>
        <v>40</v>
      </c>
      <c r="B49" s="18">
        <v>15</v>
      </c>
      <c r="C49" s="18">
        <v>5</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Registration</vt:lpstr>
      <vt:lpstr>Input-output</vt:lpstr>
      <vt:lpstr>Registration!Print_Area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Lasse Hansen</dc:creator>
  <cp:lastModifiedBy>Lasse Hansen</cp:lastModifiedBy>
  <cp:lastPrinted>2026-01-27T20:52:04Z</cp:lastPrinted>
  <dcterms:created xsi:type="dcterms:W3CDTF">2018-05-12T09:42:15Z</dcterms:created>
  <dcterms:modified xsi:type="dcterms:W3CDTF">2026-01-28T22:24:43Z</dcterms:modified>
</cp:coreProperties>
</file>