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ahan\Dropbox (Personal)\Svømning\ESK Danish International Swim Cup\SwimCup2025\Tilmeldinger\_Tilmeldingsfiler\"/>
    </mc:Choice>
  </mc:AlternateContent>
  <xr:revisionPtr revIDLastSave="0" documentId="13_ncr:1_{B0A02FC4-FA36-40C2-A6FB-614451E627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" sheetId="1" r:id="rId1"/>
    <sheet name="Input-output" sheetId="2" r:id="rId2"/>
  </sheets>
  <definedNames>
    <definedName name="_xlnm.Print_Area" localSheetId="0">Registration!$A$1:$AF$60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6" i="1" l="1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P5" i="2"/>
  <c r="O5" i="2"/>
  <c r="N5" i="2"/>
  <c r="M5" i="2"/>
  <c r="L5" i="2"/>
  <c r="K5" i="2"/>
  <c r="Q5" i="2" l="1"/>
  <c r="M57" i="1"/>
  <c r="M56" i="1"/>
  <c r="Y47" i="1"/>
  <c r="Y54" i="1"/>
  <c r="Y53" i="1"/>
  <c r="Y52" i="1"/>
  <c r="Y51" i="1"/>
  <c r="Y50" i="1"/>
  <c r="Y49" i="1"/>
  <c r="D57" i="1"/>
  <c r="F57" i="1" s="1"/>
  <c r="D55" i="1"/>
  <c r="F55" i="1" s="1"/>
  <c r="D54" i="1"/>
  <c r="F54" i="1" s="1"/>
  <c r="D53" i="1"/>
  <c r="F53" i="1" s="1"/>
  <c r="D52" i="1"/>
  <c r="F52" i="1" s="1"/>
  <c r="D51" i="1"/>
  <c r="F51" i="1" s="1"/>
  <c r="D33" i="1"/>
  <c r="D34" i="1"/>
  <c r="D29" i="1"/>
  <c r="A25" i="1"/>
  <c r="A26" i="1"/>
  <c r="A27" i="1"/>
  <c r="A24" i="1"/>
  <c r="L25" i="1"/>
  <c r="Y45" i="1"/>
  <c r="M54" i="1"/>
  <c r="M53" i="1"/>
  <c r="M51" i="1"/>
  <c r="M50" i="1"/>
  <c r="M49" i="1"/>
  <c r="M47" i="1"/>
  <c r="M46" i="1"/>
  <c r="M45" i="1"/>
  <c r="D22" i="1"/>
  <c r="D20" i="1"/>
  <c r="D19" i="1"/>
  <c r="D25" i="1" l="1"/>
  <c r="F25" i="1" s="1"/>
  <c r="D27" i="1"/>
  <c r="F27" i="1" s="1"/>
  <c r="D24" i="1"/>
  <c r="F24" i="1" s="1"/>
  <c r="X21" i="1"/>
  <c r="X20" i="1"/>
  <c r="AW5" i="2"/>
  <c r="AX5" i="2"/>
  <c r="AV5" i="2"/>
  <c r="AU5" i="2"/>
  <c r="AT5" i="2"/>
  <c r="AS5" i="2"/>
  <c r="AR5" i="2"/>
  <c r="AQ5" i="2"/>
  <c r="AP5" i="2"/>
  <c r="AO5" i="2"/>
  <c r="AN5" i="2"/>
  <c r="AM5" i="2"/>
  <c r="AL5" i="2"/>
  <c r="AK5" i="2"/>
  <c r="J5" i="2"/>
  <c r="H5" i="2"/>
  <c r="G5" i="2"/>
  <c r="F5" i="2"/>
  <c r="E5" i="2"/>
  <c r="D5" i="2"/>
  <c r="C5" i="2"/>
  <c r="A5" i="2"/>
  <c r="D60" i="1" l="1"/>
  <c r="D49" i="1"/>
  <c r="D59" i="1"/>
  <c r="D47" i="1"/>
  <c r="D46" i="1"/>
  <c r="D44" i="1"/>
  <c r="D43" i="1"/>
  <c r="D42" i="1"/>
  <c r="D40" i="1" l="1"/>
  <c r="D39" i="1"/>
  <c r="D38" i="1"/>
  <c r="D36" i="1"/>
  <c r="D30" i="1"/>
  <c r="F20" i="1" l="1"/>
  <c r="F22" i="1"/>
  <c r="F19" i="1"/>
  <c r="D21" i="1"/>
  <c r="F21" i="1" s="1"/>
  <c r="D26" i="1" l="1"/>
  <c r="F26" i="1" s="1"/>
  <c r="Q22" i="1"/>
  <c r="Y56" i="1" s="1"/>
  <c r="F60" i="1"/>
  <c r="F49" i="1"/>
  <c r="F59" i="1"/>
  <c r="F47" i="1"/>
  <c r="F46" i="1"/>
  <c r="F44" i="1"/>
  <c r="F43" i="1"/>
  <c r="F42" i="1"/>
  <c r="F39" i="1"/>
  <c r="F40" i="1"/>
  <c r="F38" i="1"/>
  <c r="F36" i="1"/>
  <c r="X22" i="1" l="1"/>
  <c r="F34" i="1"/>
  <c r="F33" i="1"/>
  <c r="X26" i="1"/>
  <c r="X27" i="1"/>
  <c r="F29" i="1"/>
  <c r="F30" i="1"/>
  <c r="W58" i="1" l="1"/>
</calcChain>
</file>

<file path=xl/sharedStrings.xml><?xml version="1.0" encoding="utf-8"?>
<sst xmlns="http://schemas.openxmlformats.org/spreadsheetml/2006/main" count="266" uniqueCount="187">
  <si>
    <t>Team name</t>
  </si>
  <si>
    <t>Country</t>
  </si>
  <si>
    <t>Contact person</t>
  </si>
  <si>
    <t>Street</t>
  </si>
  <si>
    <t>City</t>
  </si>
  <si>
    <t>Phone</t>
  </si>
  <si>
    <t>Name</t>
  </si>
  <si>
    <t>Saturday</t>
  </si>
  <si>
    <t>Friday</t>
  </si>
  <si>
    <t>Sunday</t>
  </si>
  <si>
    <t>Prelim</t>
  </si>
  <si>
    <t>Final</t>
  </si>
  <si>
    <t>Pool</t>
  </si>
  <si>
    <t>UC</t>
  </si>
  <si>
    <t>SD</t>
  </si>
  <si>
    <t>Positions</t>
  </si>
  <si>
    <t>Judge of stroke</t>
  </si>
  <si>
    <t>Inspector of turns</t>
  </si>
  <si>
    <t>Chief finish judge</t>
  </si>
  <si>
    <t>Starter</t>
  </si>
  <si>
    <t>Judge of
stroke</t>
  </si>
  <si>
    <t>Inspector
of turns</t>
  </si>
  <si>
    <t>Cheif
recorder</t>
  </si>
  <si>
    <t>Chief finish
judge</t>
  </si>
  <si>
    <t>Danish</t>
  </si>
  <si>
    <t>Leader package</t>
  </si>
  <si>
    <t>Extra individual starts</t>
  </si>
  <si>
    <t>Relay starts</t>
  </si>
  <si>
    <t>=</t>
  </si>
  <si>
    <t>English</t>
  </si>
  <si>
    <t>German</t>
  </si>
  <si>
    <t>Banedommer</t>
  </si>
  <si>
    <t>Vendedommer</t>
  </si>
  <si>
    <t>Ledende tidtager</t>
  </si>
  <si>
    <t>Ledende måldommer</t>
  </si>
  <si>
    <t>Chief recorder</t>
  </si>
  <si>
    <t>Schwimmrichter</t>
  </si>
  <si>
    <t>Wenderichter</t>
  </si>
  <si>
    <t>Zeitnehmerobmann</t>
  </si>
  <si>
    <t>Zielrichterobmann</t>
  </si>
  <si>
    <t>Expected arrival</t>
  </si>
  <si>
    <t>Postal code</t>
  </si>
  <si>
    <t>X-small</t>
  </si>
  <si>
    <t>Small</t>
  </si>
  <si>
    <t>Medium</t>
  </si>
  <si>
    <t>Large</t>
  </si>
  <si>
    <t>X-Large</t>
  </si>
  <si>
    <t>XX-Large</t>
  </si>
  <si>
    <t>Total</t>
  </si>
  <si>
    <t>Correct number
of t-shirt sizes?</t>
  </si>
  <si>
    <t>Officials translations</t>
  </si>
  <si>
    <t>Swimmers at</t>
  </si>
  <si>
    <t>Programs at</t>
  </si>
  <si>
    <t>We would like more programs!</t>
  </si>
  <si>
    <t>Extra UC</t>
  </si>
  <si>
    <t>Extra SD</t>
  </si>
  <si>
    <t>per day</t>
  </si>
  <si>
    <t>We will participate as part of a bigger team!</t>
  </si>
  <si>
    <t>NO</t>
  </si>
  <si>
    <t>Packages (see items under Seperate Ordering)</t>
  </si>
  <si>
    <t>Individual starts</t>
  </si>
  <si>
    <t>Name of team:</t>
  </si>
  <si>
    <t>piece(s)</t>
  </si>
  <si>
    <t>Start Community</t>
  </si>
  <si>
    <t>Summary</t>
  </si>
  <si>
    <t>Officials</t>
  </si>
  <si>
    <t>T-shirts</t>
  </si>
  <si>
    <t>Pool Information</t>
  </si>
  <si>
    <t>Breakfast Friday</t>
  </si>
  <si>
    <t>Breakfast Saturday</t>
  </si>
  <si>
    <t>Breakfast Sunday</t>
  </si>
  <si>
    <t>Separate Ordering</t>
  </si>
  <si>
    <t>Lunch Friday</t>
  </si>
  <si>
    <t>Lunch Saturday</t>
  </si>
  <si>
    <t>Lunch Sunday</t>
  </si>
  <si>
    <t>T-shirts total</t>
  </si>
  <si>
    <t>Dinner Friday</t>
  </si>
  <si>
    <t>Dinner Saturday</t>
  </si>
  <si>
    <t>Participants total</t>
  </si>
  <si>
    <t>Information</t>
  </si>
  <si>
    <t>Packed lunch, Sunday evening</t>
  </si>
  <si>
    <t>person(s)</t>
  </si>
  <si>
    <t>start(s)</t>
  </si>
  <si>
    <t>leader(s)</t>
  </si>
  <si>
    <t>swimmer(s)</t>
  </si>
  <si>
    <t>E-mail 2</t>
  </si>
  <si>
    <t>E-mail 3</t>
  </si>
  <si>
    <t>E-mail 1</t>
  </si>
  <si>
    <t>Comments or other information</t>
  </si>
  <si>
    <t>Team and contact Information</t>
  </si>
  <si>
    <t>Leder</t>
  </si>
  <si>
    <t>Overnatning</t>
  </si>
  <si>
    <t>Morgenmad</t>
  </si>
  <si>
    <t>Middagsmad</t>
  </si>
  <si>
    <t>Aftensmad</t>
  </si>
  <si>
    <t>T-shirt</t>
  </si>
  <si>
    <t>Klubnavn</t>
  </si>
  <si>
    <t>Kort klubnavn</t>
  </si>
  <si>
    <t>Kontaktperson</t>
  </si>
  <si>
    <t>Adresse</t>
  </si>
  <si>
    <t>Postnr/by</t>
  </si>
  <si>
    <t>Land</t>
  </si>
  <si>
    <t>Mobil</t>
  </si>
  <si>
    <t>E-mail</t>
  </si>
  <si>
    <t>Tilmeldingsdato</t>
  </si>
  <si>
    <t>Sprog</t>
  </si>
  <si>
    <t>Svømmere SD</t>
  </si>
  <si>
    <t>Svømmere UC</t>
  </si>
  <si>
    <t>Startfællesskab 1</t>
  </si>
  <si>
    <t>Startfællesskab 2</t>
  </si>
  <si>
    <t>XS</t>
  </si>
  <si>
    <t>S</t>
  </si>
  <si>
    <t>M</t>
  </si>
  <si>
    <t>L</t>
  </si>
  <si>
    <t>XL</t>
  </si>
  <si>
    <t>XXL</t>
  </si>
  <si>
    <t>Ankomstdag</t>
  </si>
  <si>
    <t>Bemærkninger</t>
  </si>
  <si>
    <t>Program, UC</t>
  </si>
  <si>
    <t>Program, SD</t>
  </si>
  <si>
    <t>List all teams that participate together:</t>
  </si>
  <si>
    <t>Payment, total</t>
  </si>
  <si>
    <t>Sandwich, Thursday at arrival</t>
  </si>
  <si>
    <t>Swimmer package</t>
  </si>
  <si>
    <t>Thursday/Friday</t>
  </si>
  <si>
    <t>Swim cap</t>
  </si>
  <si>
    <t>Towel</t>
  </si>
  <si>
    <t>Mascot</t>
  </si>
  <si>
    <t>1. Overnight to Friday to Sunday</t>
  </si>
  <si>
    <t>2. Breakfast Friday</t>
  </si>
  <si>
    <t>3. Breakfast Saturday</t>
  </si>
  <si>
    <t>4. Breakfast Sunday</t>
  </si>
  <si>
    <t>5. Lunch Friday</t>
  </si>
  <si>
    <t>6. Lunch Saturday</t>
  </si>
  <si>
    <t>7. Lunch Sunday</t>
  </si>
  <si>
    <t>8. Dinner Friday</t>
  </si>
  <si>
    <t>9. Dinner Saturday</t>
  </si>
  <si>
    <t>10. T-shirt</t>
  </si>
  <si>
    <t>Overnight to Friday to Sunday</t>
  </si>
  <si>
    <t>Swim Cup plush mascot</t>
  </si>
  <si>
    <t>Language(s)</t>
  </si>
  <si>
    <t>Danish, English, German</t>
  </si>
  <si>
    <t>Registration is only valid once payment has been received - up to 7 days after registration.
The main contact person must be in Esbjerg during the meet. All e-mails entered will receive information regarding startlists and other practical information.
Registration shall be submitted together with event registration files to swimcup@esbjergsk.dk.
Bank transfer in DK
9736-0002432285
Payment from abroad
Swift / BIC code: FROSDK21
Iban: DK3897360002432285 
Name: Esbjerg Svømmeklub
Remember to note team name on the transfer.
Please include printout from bank, as proof of transfer.
*Limited supply, first come first served.</t>
  </si>
  <si>
    <t>Registration, 26th Danish International Swim Cup  /  30th of May - 1st of June 2025</t>
  </si>
  <si>
    <t>Please note all comments and information here, not in the e-mail.</t>
  </si>
  <si>
    <t>Exclusive leader package*</t>
  </si>
  <si>
    <t>Exclusive swimmer package*</t>
  </si>
  <si>
    <t>Item 1-11</t>
  </si>
  <si>
    <t>Item 1-12 + 14-15</t>
  </si>
  <si>
    <t>Item 1-11 + 6 starts</t>
  </si>
  <si>
    <t>Item 1-14 + 6 starts</t>
  </si>
  <si>
    <t>Leder Exclusive</t>
  </si>
  <si>
    <t>Svømmer</t>
  </si>
  <si>
    <t>Svømmer Exclusive</t>
  </si>
  <si>
    <t>Indiv start med pakke</t>
  </si>
  <si>
    <t>Holdkap start med pakke</t>
  </si>
  <si>
    <t>Madpakke søndag</t>
  </si>
  <si>
    <t>Sandwich torsdag</t>
  </si>
  <si>
    <t>Indiv start uden pakke</t>
  </si>
  <si>
    <t>Holdkap start uden pakke</t>
  </si>
  <si>
    <t>Drikkedunk</t>
  </si>
  <si>
    <t>Keyhanger</t>
  </si>
  <si>
    <t>Thermal cup</t>
  </si>
  <si>
    <t>11. Swim Cup drinking bottle*</t>
  </si>
  <si>
    <t>12. Swim Cup mascot keyhanger*</t>
  </si>
  <si>
    <t>13. Swim Cup swim cap*</t>
  </si>
  <si>
    <t>14. Swim Cup towel*</t>
  </si>
  <si>
    <t>Swim Cup drinking bottle</t>
  </si>
  <si>
    <t>Swim Cup mascot keyhanger</t>
  </si>
  <si>
    <t>Swim Cup swim cap</t>
  </si>
  <si>
    <t>Swim Cup towel</t>
  </si>
  <si>
    <t>Swim Cup thermal cup</t>
  </si>
  <si>
    <t>15. Swim Cup thermal cup*</t>
  </si>
  <si>
    <t>Swim Cup plush mascot*</t>
  </si>
  <si>
    <t>Deadline for registration 9th of April 2025!</t>
  </si>
  <si>
    <t>Morgenmad, fredag</t>
  </si>
  <si>
    <t>Morgenmad, lørdag</t>
  </si>
  <si>
    <t>Morgenmad, søndag</t>
  </si>
  <si>
    <t>Middagsmad, fredag</t>
  </si>
  <si>
    <t>Middagsmad, lørdag</t>
  </si>
  <si>
    <t>Middagsmad, søndag</t>
  </si>
  <si>
    <t>Aftensmad, fredag</t>
  </si>
  <si>
    <t>Aftensmad, lørdag</t>
  </si>
  <si>
    <t>Leader</t>
  </si>
  <si>
    <t>Swimmer</t>
  </si>
  <si>
    <t>Leader Exclusive</t>
  </si>
  <si>
    <t>Swimmer Exclusive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</si>
</sst>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DKK]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09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3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textRotation="90"/>
    </xf>
    <xf numFmtId="0" fontId="10" fillId="0" borderId="2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10" fillId="0" borderId="19" xfId="0" applyFont="1" applyBorder="1" applyAlignment="1">
      <alignment vertical="center"/>
    </xf>
    <xf numFmtId="164" fontId="7" fillId="7" borderId="26" xfId="0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2" fillId="0" borderId="0" xfId="1" applyFill="1" applyBorder="1" applyAlignment="1">
      <alignment horizontal="left" vertical="center"/>
    </xf>
    <xf numFmtId="0" fontId="10" fillId="0" borderId="3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36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164" fontId="10" fillId="0" borderId="37" xfId="0" applyNumberFormat="1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6" borderId="9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164" fontId="10" fillId="0" borderId="0" xfId="0" applyNumberFormat="1" applyFont="1" applyAlignment="1">
      <alignment vertical="center"/>
    </xf>
    <xf numFmtId="0" fontId="10" fillId="0" borderId="34" xfId="0" applyFont="1" applyBorder="1" applyAlignment="1">
      <alignment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164" fontId="10" fillId="7" borderId="26" xfId="0" applyNumberFormat="1" applyFont="1" applyFill="1" applyBorder="1" applyAlignment="1">
      <alignment horizontal="right" vertical="center"/>
    </xf>
    <xf numFmtId="0" fontId="10" fillId="0" borderId="42" xfId="0" applyFont="1" applyBorder="1" applyAlignment="1">
      <alignment vertical="center"/>
    </xf>
    <xf numFmtId="0" fontId="10" fillId="6" borderId="18" xfId="0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164" fontId="10" fillId="0" borderId="18" xfId="0" applyNumberFormat="1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164" fontId="10" fillId="7" borderId="43" xfId="0" applyNumberFormat="1" applyFont="1" applyFill="1" applyBorder="1" applyAlignment="1">
      <alignment horizontal="right" vertical="center"/>
    </xf>
    <xf numFmtId="0" fontId="10" fillId="6" borderId="37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64" fontId="10" fillId="7" borderId="38" xfId="0" applyNumberFormat="1" applyFont="1" applyFill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10" fillId="0" borderId="19" xfId="0" applyFont="1" applyBorder="1"/>
    <xf numFmtId="0" fontId="10" fillId="0" borderId="26" xfId="0" applyFont="1" applyBorder="1"/>
    <xf numFmtId="0" fontId="10" fillId="0" borderId="37" xfId="0" applyFont="1" applyBorder="1" applyAlignment="1">
      <alignment horizontal="center"/>
    </xf>
    <xf numFmtId="0" fontId="10" fillId="0" borderId="18" xfId="0" applyFont="1" applyBorder="1"/>
    <xf numFmtId="0" fontId="10" fillId="0" borderId="18" xfId="0" applyFont="1" applyBorder="1" applyAlignment="1">
      <alignment horizontal="center"/>
    </xf>
    <xf numFmtId="0" fontId="3" fillId="0" borderId="0" xfId="0" applyFont="1" applyAlignment="1">
      <alignment textRotation="90"/>
    </xf>
    <xf numFmtId="0" fontId="3" fillId="0" borderId="19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164" fontId="10" fillId="0" borderId="26" xfId="0" applyNumberFormat="1" applyFont="1" applyBorder="1" applyAlignment="1">
      <alignment horizontal="right" vertical="center"/>
    </xf>
    <xf numFmtId="0" fontId="7" fillId="6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37" xfId="0" applyFont="1" applyBorder="1"/>
    <xf numFmtId="0" fontId="6" fillId="0" borderId="1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0" fontId="10" fillId="6" borderId="26" xfId="0" applyFont="1" applyFill="1" applyBorder="1" applyAlignment="1">
      <alignment vertical="center"/>
    </xf>
    <xf numFmtId="0" fontId="10" fillId="6" borderId="42" xfId="0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0" fillId="6" borderId="43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textRotation="90"/>
    </xf>
    <xf numFmtId="0" fontId="1" fillId="0" borderId="0" xfId="0" applyFont="1" applyAlignment="1">
      <alignment horizontal="left"/>
    </xf>
    <xf numFmtId="0" fontId="10" fillId="0" borderId="42" xfId="0" applyFont="1" applyBorder="1"/>
    <xf numFmtId="0" fontId="10" fillId="0" borderId="1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7" borderId="0" xfId="0" applyFont="1" applyFill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164" fontId="10" fillId="7" borderId="18" xfId="0" applyNumberFormat="1" applyFont="1" applyFill="1" applyBorder="1" applyAlignment="1">
      <alignment horizontal="center" vertical="center"/>
    </xf>
    <xf numFmtId="164" fontId="10" fillId="7" borderId="43" xfId="0" applyNumberFormat="1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10" fillId="7" borderId="38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42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43" xfId="0" applyFont="1" applyBorder="1" applyAlignment="1">
      <alignment horizontal="left" vertical="top"/>
    </xf>
    <xf numFmtId="0" fontId="15" fillId="0" borderId="0" xfId="0" applyFont="1" applyAlignment="1">
      <alignment horizontal="center" vertical="center"/>
    </xf>
    <xf numFmtId="0" fontId="4" fillId="6" borderId="13" xfId="0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0" fontId="10" fillId="6" borderId="14" xfId="0" applyFont="1" applyFill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2" fillId="6" borderId="1" xfId="1" applyFill="1" applyBorder="1" applyAlignment="1">
      <alignment horizontal="left" vertical="center"/>
    </xf>
    <xf numFmtId="0" fontId="12" fillId="6" borderId="16" xfId="1" applyFill="1" applyBorder="1" applyAlignment="1">
      <alignment horizontal="left" vertical="center"/>
    </xf>
    <xf numFmtId="0" fontId="12" fillId="6" borderId="11" xfId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10" fillId="6" borderId="16" xfId="0" applyFont="1" applyFill="1" applyBorder="1" applyAlignment="1">
      <alignment horizontal="left" vertical="center"/>
    </xf>
    <xf numFmtId="0" fontId="10" fillId="6" borderId="11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3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10" fillId="6" borderId="26" xfId="0" applyFont="1" applyFill="1" applyBorder="1" applyAlignment="1">
      <alignment horizontal="left" vertical="center"/>
    </xf>
    <xf numFmtId="0" fontId="10" fillId="4" borderId="47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left" vertical="center"/>
    </xf>
    <xf numFmtId="0" fontId="10" fillId="6" borderId="15" xfId="0" applyFont="1" applyFill="1" applyBorder="1" applyAlignment="1">
      <alignment horizontal="left" vertical="center"/>
    </xf>
    <xf numFmtId="0" fontId="10" fillId="6" borderId="9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0" fillId="0" borderId="42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6" borderId="18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3" borderId="36" xfId="0" applyFont="1" applyFill="1" applyBorder="1" applyAlignment="1">
      <alignment horizontal="left" vertical="center"/>
    </xf>
    <xf numFmtId="0" fontId="10" fillId="3" borderId="37" xfId="0" applyFont="1" applyFill="1" applyBorder="1" applyAlignment="1">
      <alignment horizontal="left" vertical="center"/>
    </xf>
    <xf numFmtId="0" fontId="10" fillId="3" borderId="38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26" xfId="0" applyFont="1" applyFill="1" applyBorder="1" applyAlignment="1">
      <alignment horizontal="left" vertical="center"/>
    </xf>
    <xf numFmtId="0" fontId="10" fillId="3" borderId="39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40" xfId="0" applyFont="1" applyFill="1" applyBorder="1" applyAlignment="1">
      <alignment horizontal="left" vertical="center"/>
    </xf>
    <xf numFmtId="0" fontId="10" fillId="0" borderId="46" xfId="0" applyFont="1" applyBorder="1" applyAlignment="1">
      <alignment horizontal="left" vertical="center" wrapText="1"/>
    </xf>
    <xf numFmtId="0" fontId="10" fillId="0" borderId="4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7" borderId="11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164" fontId="10" fillId="0" borderId="18" xfId="0" applyNumberFormat="1" applyFont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10" fillId="6" borderId="1" xfId="0" quotePrefix="1" applyFont="1" applyFill="1" applyBorder="1" applyAlignment="1">
      <alignment horizontal="left" vertical="center"/>
    </xf>
    <xf numFmtId="0" fontId="2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164" fontId="10" fillId="7" borderId="0" xfId="0" applyNumberFormat="1" applyFont="1" applyFill="1" applyAlignment="1">
      <alignment horizontal="center" vertical="center"/>
    </xf>
    <xf numFmtId="164" fontId="10" fillId="7" borderId="26" xfId="0" applyNumberFormat="1" applyFont="1" applyFill="1" applyBorder="1" applyAlignment="1">
      <alignment horizontal="center" vertical="center"/>
    </xf>
    <xf numFmtId="0" fontId="10" fillId="4" borderId="46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" fillId="0" borderId="0" xfId="0" applyFont="1"/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colors>
    <mruColors>
      <color rgb="FFFF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149514</xdr:colOff>
      <xdr:row>0</xdr:row>
      <xdr:rowOff>1</xdr:rowOff>
    </xdr:from>
    <xdr:to>
      <xdr:col>32</xdr:col>
      <xdr:colOff>114300</xdr:colOff>
      <xdr:row>2</xdr:row>
      <xdr:rowOff>161926</xdr:rowOff>
    </xdr:to>
    <xdr:pic>
      <xdr:nvPicPr>
        <xdr:cNvPr id="2" name="Billede 2">
          <a:extLst>
            <a:ext uri="{FF2B5EF4-FFF2-40B4-BE49-F238E27FC236}">
              <a16:creationId xmlns:a16="http://schemas.microsoft.com/office/drawing/2014/main" id="{599B77A0-AFC4-4AE2-ABF7-ECC9625EF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1539" y="1"/>
          <a:ext cx="1393536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0"/>
  <sheetViews>
    <sheetView tabSelected="1" zoomScaleNormal="100" workbookViewId="0">
      <selection sqref="A1:AF1"/>
    </sheetView>
  </sheetViews>
  <sheetFormatPr defaultRowHeight="12.75" x14ac:dyDescent="0.2"/>
  <cols>
    <col min="1" max="1" width="30.85546875" style="1" customWidth="1"/>
    <col min="2" max="2" width="5.140625" style="1" customWidth="1"/>
    <col min="3" max="3" width="15.7109375" style="1" customWidth="1"/>
    <col min="4" max="4" width="10.85546875" style="1" customWidth="1"/>
    <col min="5" max="5" width="3.5703125" style="1" customWidth="1"/>
    <col min="6" max="6" width="13.140625" style="1" bestFit="1" customWidth="1"/>
    <col min="7" max="11" width="3.5703125" style="1" customWidth="1"/>
    <col min="12" max="12" width="6.5703125" style="1" customWidth="1"/>
    <col min="13" max="14" width="3.5703125" style="1" customWidth="1"/>
    <col min="15" max="27" width="3.5703125" style="3" customWidth="1"/>
    <col min="28" max="28" width="7.140625" style="3" customWidth="1"/>
    <col min="29" max="32" width="10.7109375" style="2" customWidth="1"/>
    <col min="33" max="33" width="7" style="2" bestFit="1" customWidth="1"/>
    <col min="34" max="34" width="18.5703125" style="1" bestFit="1" customWidth="1"/>
    <col min="35" max="35" width="15.42578125" style="1" bestFit="1" customWidth="1"/>
    <col min="36" max="36" width="16.85546875" style="1" bestFit="1" customWidth="1"/>
    <col min="37" max="16384" width="9.140625" style="1"/>
  </cols>
  <sheetData>
    <row r="1" spans="1:36" ht="20.25" x14ac:dyDescent="0.2">
      <c r="A1" s="130" t="s">
        <v>143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6" ht="18" x14ac:dyDescent="0.2">
      <c r="A2" s="131" t="s">
        <v>174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</row>
    <row r="3" spans="1:36" ht="1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36" ht="15" customHeight="1" thickBot="1" x14ac:dyDescent="0.25">
      <c r="A4" s="108" t="s">
        <v>89</v>
      </c>
      <c r="B4" s="108"/>
      <c r="C4" s="108"/>
      <c r="D4" s="108"/>
      <c r="E4" s="4"/>
      <c r="F4" s="108" t="s">
        <v>65</v>
      </c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"/>
      <c r="AH4" s="153" t="s">
        <v>50</v>
      </c>
      <c r="AI4" s="153"/>
      <c r="AJ4" s="153"/>
    </row>
    <row r="5" spans="1:36" ht="15" customHeight="1" x14ac:dyDescent="0.2">
      <c r="A5" s="26" t="s">
        <v>0</v>
      </c>
      <c r="B5" s="146"/>
      <c r="C5" s="147"/>
      <c r="D5" s="148"/>
      <c r="E5" s="27"/>
      <c r="F5" s="164" t="s">
        <v>6</v>
      </c>
      <c r="G5" s="165"/>
      <c r="H5" s="165"/>
      <c r="I5" s="165"/>
      <c r="J5" s="165"/>
      <c r="K5" s="165"/>
      <c r="L5" s="166"/>
      <c r="M5" s="203" t="s">
        <v>8</v>
      </c>
      <c r="N5" s="134"/>
      <c r="O5" s="134"/>
      <c r="P5" s="182"/>
      <c r="Q5" s="133" t="s">
        <v>7</v>
      </c>
      <c r="R5" s="134"/>
      <c r="S5" s="134"/>
      <c r="T5" s="182"/>
      <c r="U5" s="133" t="s">
        <v>9</v>
      </c>
      <c r="V5" s="134"/>
      <c r="W5" s="134"/>
      <c r="X5" s="135"/>
      <c r="Y5" s="109" t="s">
        <v>12</v>
      </c>
      <c r="Z5" s="110"/>
      <c r="AA5" s="111" t="s">
        <v>15</v>
      </c>
      <c r="AB5" s="112"/>
      <c r="AC5" s="112"/>
      <c r="AD5" s="112"/>
      <c r="AE5" s="112"/>
      <c r="AF5" s="113"/>
      <c r="AG5" s="1"/>
      <c r="AH5" s="5" t="s">
        <v>24</v>
      </c>
      <c r="AI5" s="5" t="s">
        <v>29</v>
      </c>
      <c r="AJ5" s="5" t="s">
        <v>30</v>
      </c>
    </row>
    <row r="6" spans="1:36" ht="15" customHeight="1" x14ac:dyDescent="0.2">
      <c r="A6" s="28" t="s">
        <v>1</v>
      </c>
      <c r="B6" s="149"/>
      <c r="C6" s="123"/>
      <c r="D6" s="124"/>
      <c r="E6" s="27"/>
      <c r="F6" s="167"/>
      <c r="G6" s="168"/>
      <c r="H6" s="168"/>
      <c r="I6" s="168"/>
      <c r="J6" s="168"/>
      <c r="K6" s="168"/>
      <c r="L6" s="169"/>
      <c r="M6" s="206" t="s">
        <v>10</v>
      </c>
      <c r="N6" s="138"/>
      <c r="O6" s="137" t="s">
        <v>11</v>
      </c>
      <c r="P6" s="138"/>
      <c r="Q6" s="137" t="s">
        <v>10</v>
      </c>
      <c r="R6" s="138"/>
      <c r="S6" s="137" t="s">
        <v>11</v>
      </c>
      <c r="T6" s="138"/>
      <c r="U6" s="137" t="s">
        <v>10</v>
      </c>
      <c r="V6" s="138"/>
      <c r="W6" s="137" t="s">
        <v>11</v>
      </c>
      <c r="X6" s="144"/>
      <c r="Y6" s="154" t="s">
        <v>13</v>
      </c>
      <c r="Z6" s="156" t="s">
        <v>14</v>
      </c>
      <c r="AA6" s="193" t="s">
        <v>20</v>
      </c>
      <c r="AB6" s="194"/>
      <c r="AC6" s="199" t="s">
        <v>21</v>
      </c>
      <c r="AD6" s="199" t="s">
        <v>22</v>
      </c>
      <c r="AE6" s="197" t="s">
        <v>23</v>
      </c>
      <c r="AF6" s="114" t="s">
        <v>19</v>
      </c>
      <c r="AG6" s="1"/>
      <c r="AH6" s="1" t="s">
        <v>31</v>
      </c>
      <c r="AI6" s="1" t="s">
        <v>16</v>
      </c>
      <c r="AJ6" s="1" t="s">
        <v>36</v>
      </c>
    </row>
    <row r="7" spans="1:36" ht="15" customHeight="1" x14ac:dyDescent="0.2">
      <c r="A7" s="28" t="s">
        <v>2</v>
      </c>
      <c r="B7" s="149"/>
      <c r="C7" s="123"/>
      <c r="D7" s="124"/>
      <c r="E7" s="27"/>
      <c r="F7" s="170"/>
      <c r="G7" s="171"/>
      <c r="H7" s="171"/>
      <c r="I7" s="171"/>
      <c r="J7" s="171"/>
      <c r="K7" s="171"/>
      <c r="L7" s="172"/>
      <c r="M7" s="207"/>
      <c r="N7" s="140"/>
      <c r="O7" s="139"/>
      <c r="P7" s="140"/>
      <c r="Q7" s="139"/>
      <c r="R7" s="140"/>
      <c r="S7" s="139"/>
      <c r="T7" s="140"/>
      <c r="U7" s="139"/>
      <c r="V7" s="140"/>
      <c r="W7" s="139"/>
      <c r="X7" s="145"/>
      <c r="Y7" s="155"/>
      <c r="Z7" s="157"/>
      <c r="AA7" s="195"/>
      <c r="AB7" s="196"/>
      <c r="AC7" s="200"/>
      <c r="AD7" s="200"/>
      <c r="AE7" s="198"/>
      <c r="AF7" s="115"/>
      <c r="AG7" s="1"/>
      <c r="AH7" s="1" t="s">
        <v>32</v>
      </c>
      <c r="AI7" s="1" t="s">
        <v>17</v>
      </c>
      <c r="AJ7" s="1" t="s">
        <v>37</v>
      </c>
    </row>
    <row r="8" spans="1:36" ht="15" customHeight="1" x14ac:dyDescent="0.2">
      <c r="A8" s="28" t="s">
        <v>3</v>
      </c>
      <c r="B8" s="149"/>
      <c r="C8" s="123"/>
      <c r="D8" s="124"/>
      <c r="E8" s="27"/>
      <c r="F8" s="116"/>
      <c r="G8" s="117"/>
      <c r="H8" s="117"/>
      <c r="I8" s="117"/>
      <c r="J8" s="117"/>
      <c r="K8" s="117"/>
      <c r="L8" s="118"/>
      <c r="M8" s="161"/>
      <c r="N8" s="136"/>
      <c r="O8" s="125"/>
      <c r="P8" s="136"/>
      <c r="Q8" s="125"/>
      <c r="R8" s="136"/>
      <c r="S8" s="125"/>
      <c r="T8" s="136"/>
      <c r="U8" s="125"/>
      <c r="V8" s="136"/>
      <c r="W8" s="125"/>
      <c r="X8" s="126"/>
      <c r="Y8" s="29"/>
      <c r="Z8" s="7"/>
      <c r="AA8" s="161"/>
      <c r="AB8" s="136"/>
      <c r="AC8" s="6"/>
      <c r="AD8" s="6"/>
      <c r="AE8" s="15"/>
      <c r="AF8" s="7"/>
      <c r="AG8" s="1"/>
      <c r="AH8" s="1" t="s">
        <v>33</v>
      </c>
      <c r="AI8" s="1" t="s">
        <v>35</v>
      </c>
      <c r="AJ8" s="1" t="s">
        <v>38</v>
      </c>
    </row>
    <row r="9" spans="1:36" ht="15" customHeight="1" x14ac:dyDescent="0.2">
      <c r="A9" s="28" t="s">
        <v>41</v>
      </c>
      <c r="B9" s="149"/>
      <c r="C9" s="123"/>
      <c r="D9" s="124"/>
      <c r="E9" s="27"/>
      <c r="F9" s="116"/>
      <c r="G9" s="117"/>
      <c r="H9" s="117"/>
      <c r="I9" s="117"/>
      <c r="J9" s="117"/>
      <c r="K9" s="117"/>
      <c r="L9" s="118"/>
      <c r="M9" s="161"/>
      <c r="N9" s="136"/>
      <c r="O9" s="125"/>
      <c r="P9" s="136"/>
      <c r="Q9" s="125"/>
      <c r="R9" s="136"/>
      <c r="S9" s="125"/>
      <c r="T9" s="136"/>
      <c r="U9" s="125"/>
      <c r="V9" s="136"/>
      <c r="W9" s="125"/>
      <c r="X9" s="126"/>
      <c r="Y9" s="29"/>
      <c r="Z9" s="7"/>
      <c r="AA9" s="161"/>
      <c r="AB9" s="136"/>
      <c r="AC9" s="6"/>
      <c r="AD9" s="6"/>
      <c r="AE9" s="15"/>
      <c r="AF9" s="7"/>
      <c r="AG9" s="1"/>
      <c r="AH9" s="1" t="s">
        <v>34</v>
      </c>
      <c r="AI9" s="1" t="s">
        <v>18</v>
      </c>
      <c r="AJ9" s="1" t="s">
        <v>39</v>
      </c>
    </row>
    <row r="10" spans="1:36" ht="15" customHeight="1" x14ac:dyDescent="0.2">
      <c r="A10" s="28" t="s">
        <v>4</v>
      </c>
      <c r="B10" s="149"/>
      <c r="C10" s="123"/>
      <c r="D10" s="124"/>
      <c r="E10" s="27"/>
      <c r="F10" s="116"/>
      <c r="G10" s="117"/>
      <c r="H10" s="117"/>
      <c r="I10" s="117"/>
      <c r="J10" s="117"/>
      <c r="K10" s="117"/>
      <c r="L10" s="118"/>
      <c r="M10" s="161"/>
      <c r="N10" s="136"/>
      <c r="O10" s="125"/>
      <c r="P10" s="136"/>
      <c r="Q10" s="125"/>
      <c r="R10" s="136"/>
      <c r="S10" s="125"/>
      <c r="T10" s="136"/>
      <c r="U10" s="125"/>
      <c r="V10" s="136"/>
      <c r="W10" s="125"/>
      <c r="X10" s="126"/>
      <c r="Y10" s="29"/>
      <c r="Z10" s="7"/>
      <c r="AA10" s="161"/>
      <c r="AB10" s="136"/>
      <c r="AC10" s="6"/>
      <c r="AD10" s="6"/>
      <c r="AE10" s="15"/>
      <c r="AF10" s="7"/>
      <c r="AG10" s="1"/>
      <c r="AH10" s="1" t="s">
        <v>19</v>
      </c>
      <c r="AI10" s="1" t="s">
        <v>19</v>
      </c>
      <c r="AJ10" s="1" t="s">
        <v>19</v>
      </c>
    </row>
    <row r="11" spans="1:36" ht="15" customHeight="1" x14ac:dyDescent="0.2">
      <c r="A11" s="28" t="s">
        <v>5</v>
      </c>
      <c r="B11" s="183"/>
      <c r="C11" s="123"/>
      <c r="D11" s="124"/>
      <c r="E11" s="30"/>
      <c r="F11" s="116"/>
      <c r="G11" s="117"/>
      <c r="H11" s="117"/>
      <c r="I11" s="117"/>
      <c r="J11" s="117"/>
      <c r="K11" s="117"/>
      <c r="L11" s="118"/>
      <c r="M11" s="161"/>
      <c r="N11" s="136"/>
      <c r="O11" s="125"/>
      <c r="P11" s="136"/>
      <c r="Q11" s="125"/>
      <c r="R11" s="136"/>
      <c r="S11" s="125"/>
      <c r="T11" s="136"/>
      <c r="U11" s="125"/>
      <c r="V11" s="136"/>
      <c r="W11" s="125"/>
      <c r="X11" s="126"/>
      <c r="Y11" s="29"/>
      <c r="Z11" s="7"/>
      <c r="AA11" s="161"/>
      <c r="AB11" s="136"/>
      <c r="AC11" s="6"/>
      <c r="AD11" s="6"/>
      <c r="AE11" s="15"/>
      <c r="AF11" s="7"/>
      <c r="AG11" s="1"/>
    </row>
    <row r="12" spans="1:36" ht="15" customHeight="1" x14ac:dyDescent="0.2">
      <c r="A12" s="28" t="s">
        <v>87</v>
      </c>
      <c r="B12" s="119"/>
      <c r="C12" s="120"/>
      <c r="D12" s="121"/>
      <c r="E12" s="27"/>
      <c r="F12" s="116"/>
      <c r="G12" s="117"/>
      <c r="H12" s="117"/>
      <c r="I12" s="117"/>
      <c r="J12" s="117"/>
      <c r="K12" s="117"/>
      <c r="L12" s="118"/>
      <c r="M12" s="161"/>
      <c r="N12" s="136"/>
      <c r="O12" s="125"/>
      <c r="P12" s="136"/>
      <c r="Q12" s="125"/>
      <c r="R12" s="136"/>
      <c r="S12" s="125"/>
      <c r="T12" s="136"/>
      <c r="U12" s="125"/>
      <c r="V12" s="136"/>
      <c r="W12" s="125"/>
      <c r="X12" s="126"/>
      <c r="Y12" s="29"/>
      <c r="Z12" s="7"/>
      <c r="AA12" s="161"/>
      <c r="AB12" s="136"/>
      <c r="AC12" s="6"/>
      <c r="AD12" s="6"/>
      <c r="AE12" s="15"/>
      <c r="AF12" s="7"/>
      <c r="AG12" s="1"/>
    </row>
    <row r="13" spans="1:36" ht="15" customHeight="1" x14ac:dyDescent="0.2">
      <c r="A13" s="28" t="s">
        <v>85</v>
      </c>
      <c r="B13" s="119"/>
      <c r="C13" s="120"/>
      <c r="D13" s="121"/>
      <c r="E13" s="27"/>
      <c r="F13" s="116"/>
      <c r="G13" s="117"/>
      <c r="H13" s="117"/>
      <c r="I13" s="117"/>
      <c r="J13" s="117"/>
      <c r="K13" s="117"/>
      <c r="L13" s="118"/>
      <c r="M13" s="20"/>
      <c r="N13" s="21"/>
      <c r="O13" s="15"/>
      <c r="P13" s="21"/>
      <c r="Q13" s="15"/>
      <c r="R13" s="21"/>
      <c r="S13" s="15"/>
      <c r="T13" s="21"/>
      <c r="U13" s="15"/>
      <c r="V13" s="21"/>
      <c r="W13" s="15"/>
      <c r="X13" s="31"/>
      <c r="Y13" s="29"/>
      <c r="Z13" s="7"/>
      <c r="AA13" s="20"/>
      <c r="AB13" s="21"/>
      <c r="AC13" s="6"/>
      <c r="AD13" s="6"/>
      <c r="AE13" s="15"/>
      <c r="AF13" s="7"/>
      <c r="AG13" s="1"/>
    </row>
    <row r="14" spans="1:36" ht="15" customHeight="1" x14ac:dyDescent="0.2">
      <c r="A14" s="28" t="s">
        <v>86</v>
      </c>
      <c r="B14" s="119"/>
      <c r="C14" s="120"/>
      <c r="D14" s="121"/>
      <c r="E14" s="27"/>
      <c r="F14" s="116"/>
      <c r="G14" s="117"/>
      <c r="H14" s="117"/>
      <c r="I14" s="117"/>
      <c r="J14" s="117"/>
      <c r="K14" s="117"/>
      <c r="L14" s="118"/>
      <c r="M14" s="20"/>
      <c r="N14" s="21"/>
      <c r="O14" s="15"/>
      <c r="P14" s="21"/>
      <c r="Q14" s="15"/>
      <c r="R14" s="21"/>
      <c r="S14" s="15"/>
      <c r="T14" s="21"/>
      <c r="U14" s="15"/>
      <c r="V14" s="21"/>
      <c r="W14" s="15"/>
      <c r="X14" s="31"/>
      <c r="Y14" s="29"/>
      <c r="Z14" s="7"/>
      <c r="AA14" s="20"/>
      <c r="AB14" s="21"/>
      <c r="AC14" s="6"/>
      <c r="AD14" s="6"/>
      <c r="AE14" s="15"/>
      <c r="AF14" s="7"/>
      <c r="AG14" s="1"/>
    </row>
    <row r="15" spans="1:36" ht="15" customHeight="1" x14ac:dyDescent="0.2">
      <c r="A15" s="74" t="s">
        <v>140</v>
      </c>
      <c r="B15" s="122" t="s">
        <v>141</v>
      </c>
      <c r="C15" s="123"/>
      <c r="D15" s="124"/>
      <c r="E15" s="4"/>
      <c r="F15" s="116"/>
      <c r="G15" s="117"/>
      <c r="H15" s="117"/>
      <c r="I15" s="117"/>
      <c r="J15" s="117"/>
      <c r="K15" s="117"/>
      <c r="L15" s="118"/>
      <c r="M15" s="161"/>
      <c r="N15" s="136"/>
      <c r="O15" s="125"/>
      <c r="P15" s="136"/>
      <c r="Q15" s="125"/>
      <c r="R15" s="136"/>
      <c r="S15" s="125"/>
      <c r="T15" s="136"/>
      <c r="U15" s="125"/>
      <c r="V15" s="136"/>
      <c r="W15" s="125"/>
      <c r="X15" s="126"/>
      <c r="Y15" s="29"/>
      <c r="Z15" s="7"/>
      <c r="AA15" s="161"/>
      <c r="AB15" s="136"/>
      <c r="AC15" s="6"/>
      <c r="AD15" s="6"/>
      <c r="AE15" s="15"/>
      <c r="AF15" s="7"/>
      <c r="AG15" s="1"/>
    </row>
    <row r="16" spans="1:36" ht="15" customHeight="1" thickBot="1" x14ac:dyDescent="0.25">
      <c r="A16" s="32" t="s">
        <v>40</v>
      </c>
      <c r="B16" s="105" t="s">
        <v>124</v>
      </c>
      <c r="C16" s="106"/>
      <c r="D16" s="107"/>
      <c r="E16" s="4"/>
      <c r="F16" s="158"/>
      <c r="G16" s="159"/>
      <c r="H16" s="159"/>
      <c r="I16" s="159"/>
      <c r="J16" s="159"/>
      <c r="K16" s="159"/>
      <c r="L16" s="160"/>
      <c r="M16" s="201"/>
      <c r="N16" s="163"/>
      <c r="O16" s="162"/>
      <c r="P16" s="163"/>
      <c r="Q16" s="162"/>
      <c r="R16" s="163"/>
      <c r="S16" s="162"/>
      <c r="T16" s="163"/>
      <c r="U16" s="162"/>
      <c r="V16" s="163"/>
      <c r="W16" s="162"/>
      <c r="X16" s="202"/>
      <c r="Y16" s="33"/>
      <c r="Z16" s="9"/>
      <c r="AA16" s="201"/>
      <c r="AB16" s="163"/>
      <c r="AC16" s="8"/>
      <c r="AD16" s="8"/>
      <c r="AE16" s="16"/>
      <c r="AF16" s="9"/>
      <c r="AG16" s="1"/>
    </row>
    <row r="17" spans="1:33" ht="1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G17" s="1"/>
    </row>
    <row r="18" spans="1:33" ht="15" customHeight="1" thickBot="1" x14ac:dyDescent="0.25">
      <c r="A18" s="108" t="s">
        <v>59</v>
      </c>
      <c r="B18" s="108"/>
      <c r="C18" s="108"/>
      <c r="D18" s="108"/>
      <c r="E18" s="108"/>
      <c r="F18" s="108"/>
      <c r="G18" s="34"/>
      <c r="H18" s="108" t="s">
        <v>66</v>
      </c>
      <c r="I18" s="108"/>
      <c r="J18" s="108"/>
      <c r="K18" s="108"/>
      <c r="L18" s="108"/>
      <c r="M18" s="10"/>
      <c r="N18" s="104" t="s">
        <v>67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2"/>
      <c r="AA18" s="2"/>
      <c r="AB18" s="108" t="s">
        <v>63</v>
      </c>
      <c r="AC18" s="108"/>
      <c r="AD18" s="108"/>
      <c r="AE18" s="108"/>
      <c r="AF18" s="108"/>
      <c r="AG18" s="1"/>
    </row>
    <row r="19" spans="1:33" ht="15" customHeight="1" x14ac:dyDescent="0.2">
      <c r="A19" s="35" t="s">
        <v>25</v>
      </c>
      <c r="B19" s="82" t="s">
        <v>147</v>
      </c>
      <c r="C19" s="36"/>
      <c r="D19" s="37">
        <f>'Input-output'!A2</f>
        <v>1095</v>
      </c>
      <c r="E19" s="37"/>
      <c r="F19" s="11" t="str">
        <f>"save "&amp;-D19+D36+D38+D39+D40+D42+D43+D44+D46+D47+D49+D51&amp;" DKK"</f>
        <v>save 215 DKK</v>
      </c>
      <c r="G19" s="38"/>
      <c r="H19" s="26" t="s">
        <v>42</v>
      </c>
      <c r="I19" s="39"/>
      <c r="J19" s="39"/>
      <c r="K19" s="39"/>
      <c r="L19" s="40"/>
      <c r="M19" s="14"/>
      <c r="N19" s="41"/>
      <c r="O19" s="42" t="s">
        <v>51</v>
      </c>
      <c r="P19" s="42"/>
      <c r="Q19" s="42"/>
      <c r="R19" s="42"/>
      <c r="S19" s="42"/>
      <c r="T19" s="42"/>
      <c r="U19" s="42"/>
      <c r="V19" s="42" t="s">
        <v>52</v>
      </c>
      <c r="W19" s="42"/>
      <c r="X19" s="42"/>
      <c r="Y19" s="42"/>
      <c r="Z19" s="11"/>
      <c r="AA19" s="2"/>
      <c r="AB19" s="128" t="s">
        <v>57</v>
      </c>
      <c r="AC19" s="129"/>
      <c r="AD19" s="129"/>
      <c r="AE19" s="129"/>
      <c r="AF19" s="17" t="s">
        <v>58</v>
      </c>
      <c r="AG19" s="1"/>
    </row>
    <row r="20" spans="1:33" ht="15" customHeight="1" x14ac:dyDescent="0.2">
      <c r="A20" s="81" t="s">
        <v>145</v>
      </c>
      <c r="B20" s="83" t="s">
        <v>148</v>
      </c>
      <c r="C20" s="4"/>
      <c r="D20" s="43">
        <f>'Input-output'!B2</f>
        <v>1295</v>
      </c>
      <c r="E20" s="43"/>
      <c r="F20" s="12" t="str">
        <f>"save "&amp;-D20+D36+D38+D39+D40+D42+D43+D44+D46+D47+D49+D52+D51+D54+D55&amp;" DKK"</f>
        <v>save 315 DKK</v>
      </c>
      <c r="G20" s="4"/>
      <c r="H20" s="28" t="s">
        <v>43</v>
      </c>
      <c r="I20" s="44"/>
      <c r="J20" s="44"/>
      <c r="K20" s="44"/>
      <c r="L20" s="45"/>
      <c r="M20" s="2"/>
      <c r="N20" s="13"/>
      <c r="O20" s="27" t="s">
        <v>13</v>
      </c>
      <c r="P20" s="27"/>
      <c r="Q20" s="132"/>
      <c r="R20" s="132"/>
      <c r="S20" s="2"/>
      <c r="T20" s="2"/>
      <c r="U20" s="2"/>
      <c r="V20" s="88" t="s">
        <v>13</v>
      </c>
      <c r="W20" s="88"/>
      <c r="X20" s="89">
        <f>IF(Q20&gt;0,ROUNDDOWN((Q20+1)/10,0)+1,0)</f>
        <v>0</v>
      </c>
      <c r="Y20" s="89"/>
      <c r="Z20" s="12"/>
      <c r="AA20" s="2"/>
      <c r="AB20" s="24"/>
      <c r="AC20" s="4"/>
      <c r="AD20" s="4"/>
      <c r="AE20" s="4"/>
      <c r="AF20" s="38"/>
      <c r="AG20" s="1"/>
    </row>
    <row r="21" spans="1:33" ht="15" customHeight="1" x14ac:dyDescent="0.2">
      <c r="A21" s="57" t="s">
        <v>123</v>
      </c>
      <c r="B21" s="83" t="s">
        <v>149</v>
      </c>
      <c r="C21" s="4"/>
      <c r="D21" s="43">
        <f>'Input-output'!C2</f>
        <v>1395</v>
      </c>
      <c r="E21" s="43"/>
      <c r="F21" s="12" t="str">
        <f>"save "&amp;-D21+D33*6+D36+D38+D39+D40+D42+D43+D44+D46+D47+D49+D51&amp;" DKK"</f>
        <v>save 755 DKK</v>
      </c>
      <c r="G21" s="4"/>
      <c r="H21" s="28" t="s">
        <v>44</v>
      </c>
      <c r="I21" s="44"/>
      <c r="J21" s="44"/>
      <c r="K21" s="44"/>
      <c r="L21" s="45"/>
      <c r="M21" s="2"/>
      <c r="N21" s="13"/>
      <c r="O21" s="27" t="s">
        <v>14</v>
      </c>
      <c r="P21" s="27"/>
      <c r="Q21" s="132"/>
      <c r="R21" s="132"/>
      <c r="S21" s="2"/>
      <c r="T21" s="2"/>
      <c r="U21" s="2"/>
      <c r="V21" s="88" t="s">
        <v>14</v>
      </c>
      <c r="W21" s="88"/>
      <c r="X21" s="89">
        <f>IF(Q21&gt;0,ROUNDDOWN((Q21+1)/10,0)+1,0)</f>
        <v>0</v>
      </c>
      <c r="Y21" s="89"/>
      <c r="Z21" s="12"/>
      <c r="AA21" s="2"/>
      <c r="AB21" s="13" t="s">
        <v>61</v>
      </c>
      <c r="AC21" s="4"/>
      <c r="AD21" s="4"/>
      <c r="AE21" s="4"/>
      <c r="AF21" s="38"/>
      <c r="AG21" s="1"/>
    </row>
    <row r="22" spans="1:33" ht="15" customHeight="1" x14ac:dyDescent="0.2">
      <c r="A22" s="81" t="s">
        <v>146</v>
      </c>
      <c r="B22" s="83" t="s">
        <v>150</v>
      </c>
      <c r="C22" s="4"/>
      <c r="D22" s="43">
        <f>'Input-output'!D2</f>
        <v>1575</v>
      </c>
      <c r="E22" s="43"/>
      <c r="F22" s="12" t="str">
        <f>"save "&amp;-D22+D33*6+D36+D38+D39+D40+D42+D43+D44+D46+D47+D49+D51+D52+D54+D53&amp;" DKK"</f>
        <v>save 875 DKK</v>
      </c>
      <c r="G22" s="4"/>
      <c r="H22" s="28" t="s">
        <v>45</v>
      </c>
      <c r="I22" s="44"/>
      <c r="J22" s="44"/>
      <c r="K22" s="44"/>
      <c r="L22" s="45"/>
      <c r="M22" s="2"/>
      <c r="N22" s="13"/>
      <c r="O22" s="27" t="s">
        <v>48</v>
      </c>
      <c r="P22" s="27"/>
      <c r="Q22" s="89">
        <f>SUM(Q20:Q21)</f>
        <v>0</v>
      </c>
      <c r="R22" s="89"/>
      <c r="S22" s="2"/>
      <c r="T22" s="2"/>
      <c r="U22" s="2"/>
      <c r="V22" s="88" t="s">
        <v>48</v>
      </c>
      <c r="W22" s="88"/>
      <c r="X22" s="89">
        <f>SUM(X20:X21)</f>
        <v>0</v>
      </c>
      <c r="Y22" s="89"/>
      <c r="Z22" s="12"/>
      <c r="AA22" s="2"/>
      <c r="AB22" s="141"/>
      <c r="AC22" s="142"/>
      <c r="AD22" s="142"/>
      <c r="AE22" s="142"/>
      <c r="AF22" s="143"/>
      <c r="AG22" s="1"/>
    </row>
    <row r="23" spans="1:33" ht="15" customHeight="1" x14ac:dyDescent="0.2">
      <c r="A23" s="59"/>
      <c r="F23" s="60"/>
      <c r="G23" s="4"/>
      <c r="H23" s="28" t="s">
        <v>46</v>
      </c>
      <c r="I23" s="44"/>
      <c r="J23" s="44"/>
      <c r="K23" s="44"/>
      <c r="L23" s="45"/>
      <c r="M23" s="2"/>
      <c r="N23" s="14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12"/>
      <c r="AA23" s="2"/>
      <c r="AB23" s="14"/>
      <c r="AD23" s="4"/>
      <c r="AE23" s="4"/>
      <c r="AF23" s="38"/>
      <c r="AG23" s="1"/>
    </row>
    <row r="24" spans="1:33" ht="15" customHeight="1" x14ac:dyDescent="0.2">
      <c r="A24" s="24" t="str">
        <f>A19</f>
        <v>Leader package</v>
      </c>
      <c r="B24" s="46"/>
      <c r="C24" s="43" t="s">
        <v>83</v>
      </c>
      <c r="D24" s="43">
        <f>D19</f>
        <v>1095</v>
      </c>
      <c r="E24" s="2" t="s">
        <v>28</v>
      </c>
      <c r="F24" s="47">
        <f>B24*D24</f>
        <v>0</v>
      </c>
      <c r="G24" s="4"/>
      <c r="H24" s="28" t="s">
        <v>47</v>
      </c>
      <c r="I24" s="44"/>
      <c r="J24" s="44"/>
      <c r="K24" s="44"/>
      <c r="L24" s="45"/>
      <c r="M24" s="2"/>
      <c r="N24" s="24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2"/>
      <c r="AA24" s="2"/>
      <c r="AB24" s="23" t="s">
        <v>120</v>
      </c>
      <c r="AD24" s="4"/>
      <c r="AE24" s="4"/>
      <c r="AF24" s="38"/>
      <c r="AG24" s="1"/>
    </row>
    <row r="25" spans="1:33" ht="15" customHeight="1" x14ac:dyDescent="0.2">
      <c r="A25" s="24" t="str">
        <f t="shared" ref="A25:A27" si="0">A20</f>
        <v>Exclusive leader package*</v>
      </c>
      <c r="B25" s="46"/>
      <c r="C25" s="43" t="s">
        <v>83</v>
      </c>
      <c r="D25" s="43">
        <f t="shared" ref="D25:D27" si="1">D20</f>
        <v>1295</v>
      </c>
      <c r="E25" s="2" t="s">
        <v>28</v>
      </c>
      <c r="F25" s="47">
        <f t="shared" ref="F25:F27" si="2">B25*D25</f>
        <v>0</v>
      </c>
      <c r="G25" s="4"/>
      <c r="H25" s="28" t="s">
        <v>48</v>
      </c>
      <c r="I25" s="44"/>
      <c r="J25" s="44"/>
      <c r="K25" s="44"/>
      <c r="L25" s="22">
        <f>SUM(L19:L24)</f>
        <v>0</v>
      </c>
      <c r="M25" s="2"/>
      <c r="N25" s="13" t="s">
        <v>53</v>
      </c>
      <c r="O25" s="27"/>
      <c r="P25" s="27"/>
      <c r="Q25" s="2"/>
      <c r="R25" s="2"/>
      <c r="S25" s="2"/>
      <c r="T25" s="2"/>
      <c r="U25" s="2"/>
      <c r="V25" s="2"/>
      <c r="W25" s="2"/>
      <c r="X25" s="2"/>
      <c r="Y25" s="2"/>
      <c r="Z25" s="12"/>
      <c r="AA25" s="2"/>
      <c r="AB25" s="75"/>
      <c r="AC25" s="76"/>
      <c r="AD25" s="76"/>
      <c r="AE25" s="76"/>
      <c r="AF25" s="77"/>
      <c r="AG25" s="1"/>
    </row>
    <row r="26" spans="1:33" ht="15" customHeight="1" x14ac:dyDescent="0.2">
      <c r="A26" s="24" t="str">
        <f t="shared" si="0"/>
        <v>Swimmer package</v>
      </c>
      <c r="B26" s="46"/>
      <c r="C26" s="4" t="s">
        <v>84</v>
      </c>
      <c r="D26" s="43">
        <f t="shared" si="1"/>
        <v>1395</v>
      </c>
      <c r="E26" s="2" t="s">
        <v>28</v>
      </c>
      <c r="F26" s="47">
        <f t="shared" si="2"/>
        <v>0</v>
      </c>
      <c r="G26" s="4"/>
      <c r="H26" s="173" t="s">
        <v>49</v>
      </c>
      <c r="I26" s="174"/>
      <c r="J26" s="174"/>
      <c r="K26" s="175"/>
      <c r="L26" s="179" t="str">
        <f>IF(SUM(L25)=SUM(B24:B27)+B49,"YES","NO")</f>
        <v>YES</v>
      </c>
      <c r="M26" s="2"/>
      <c r="N26" s="87" t="s">
        <v>54</v>
      </c>
      <c r="O26" s="88"/>
      <c r="P26" s="88"/>
      <c r="Q26" s="132"/>
      <c r="R26" s="132"/>
      <c r="S26" s="88" t="s">
        <v>56</v>
      </c>
      <c r="T26" s="88"/>
      <c r="U26" s="127">
        <v>50</v>
      </c>
      <c r="V26" s="127"/>
      <c r="W26" s="2" t="s">
        <v>28</v>
      </c>
      <c r="X26" s="204">
        <f>Q26*U26</f>
        <v>0</v>
      </c>
      <c r="Y26" s="204"/>
      <c r="Z26" s="205"/>
      <c r="AA26" s="2"/>
      <c r="AB26" s="75"/>
      <c r="AC26" s="76"/>
      <c r="AD26" s="76"/>
      <c r="AE26" s="76"/>
      <c r="AF26" s="77"/>
      <c r="AG26" s="1"/>
    </row>
    <row r="27" spans="1:33" ht="15" customHeight="1" thickBot="1" x14ac:dyDescent="0.25">
      <c r="A27" s="24" t="str">
        <f t="shared" si="0"/>
        <v>Exclusive swimmer package*</v>
      </c>
      <c r="B27" s="46"/>
      <c r="C27" s="4" t="s">
        <v>84</v>
      </c>
      <c r="D27" s="43">
        <f t="shared" si="1"/>
        <v>1575</v>
      </c>
      <c r="E27" s="2" t="s">
        <v>28</v>
      </c>
      <c r="F27" s="47">
        <f t="shared" si="2"/>
        <v>0</v>
      </c>
      <c r="G27" s="4"/>
      <c r="H27" s="176"/>
      <c r="I27" s="177"/>
      <c r="J27" s="177"/>
      <c r="K27" s="178"/>
      <c r="L27" s="180"/>
      <c r="M27" s="2"/>
      <c r="N27" s="150" t="s">
        <v>55</v>
      </c>
      <c r="O27" s="151"/>
      <c r="P27" s="151"/>
      <c r="Q27" s="152"/>
      <c r="R27" s="152"/>
      <c r="S27" s="151" t="s">
        <v>56</v>
      </c>
      <c r="T27" s="151"/>
      <c r="U27" s="181">
        <v>50</v>
      </c>
      <c r="V27" s="181"/>
      <c r="W27" s="52" t="s">
        <v>28</v>
      </c>
      <c r="X27" s="91">
        <f>Q27*U27</f>
        <v>0</v>
      </c>
      <c r="Y27" s="91"/>
      <c r="Z27" s="92"/>
      <c r="AA27" s="2"/>
      <c r="AB27" s="75"/>
      <c r="AC27" s="76"/>
      <c r="AD27" s="76"/>
      <c r="AE27" s="76"/>
      <c r="AF27" s="77"/>
      <c r="AG27" s="1"/>
    </row>
    <row r="28" spans="1:33" ht="15" customHeight="1" x14ac:dyDescent="0.2">
      <c r="A28" s="59"/>
      <c r="F28" s="60"/>
      <c r="G28" s="4"/>
      <c r="H28" s="4"/>
      <c r="I28" s="4"/>
      <c r="J28" s="4"/>
      <c r="K28" s="4"/>
      <c r="L28" s="4"/>
      <c r="M28" s="4"/>
      <c r="N28" s="4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75"/>
      <c r="AC28" s="76"/>
      <c r="AD28" s="76"/>
      <c r="AE28" s="76"/>
      <c r="AF28" s="77"/>
    </row>
    <row r="29" spans="1:33" ht="15" customHeight="1" thickBot="1" x14ac:dyDescent="0.25">
      <c r="A29" s="24" t="s">
        <v>26</v>
      </c>
      <c r="B29" s="46"/>
      <c r="C29" s="4" t="s">
        <v>82</v>
      </c>
      <c r="D29" s="43">
        <f>'Input-output'!E2</f>
        <v>90</v>
      </c>
      <c r="E29" s="2" t="s">
        <v>28</v>
      </c>
      <c r="F29" s="47">
        <f>B29*D29</f>
        <v>0</v>
      </c>
      <c r="G29" s="4"/>
      <c r="H29" s="104" t="s">
        <v>88</v>
      </c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2"/>
      <c r="AB29" s="78"/>
      <c r="AC29" s="79"/>
      <c r="AD29" s="79"/>
      <c r="AE29" s="79"/>
      <c r="AF29" s="80"/>
    </row>
    <row r="30" spans="1:33" ht="15" customHeight="1" thickBot="1" x14ac:dyDescent="0.25">
      <c r="A30" s="48" t="s">
        <v>27</v>
      </c>
      <c r="B30" s="49"/>
      <c r="C30" s="50" t="s">
        <v>82</v>
      </c>
      <c r="D30" s="51">
        <f>'Input-output'!M2</f>
        <v>140</v>
      </c>
      <c r="E30" s="52" t="s">
        <v>28</v>
      </c>
      <c r="F30" s="53">
        <f>B30*D30</f>
        <v>0</v>
      </c>
      <c r="G30" s="4"/>
      <c r="H30" s="95" t="s">
        <v>144</v>
      </c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7"/>
      <c r="AA30" s="2"/>
      <c r="AB30" s="2"/>
    </row>
    <row r="31" spans="1:33" ht="15" customHeight="1" thickBot="1" x14ac:dyDescent="0.25">
      <c r="A31" s="4"/>
      <c r="B31" s="4"/>
      <c r="C31" s="4"/>
      <c r="D31" s="4"/>
      <c r="E31" s="4"/>
      <c r="F31" s="4"/>
      <c r="G31" s="4"/>
      <c r="H31" s="98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100"/>
      <c r="AA31" s="2"/>
      <c r="AB31" s="104" t="s">
        <v>79</v>
      </c>
      <c r="AC31" s="104"/>
      <c r="AD31" s="104"/>
      <c r="AE31" s="104"/>
      <c r="AF31" s="104"/>
    </row>
    <row r="32" spans="1:33" ht="15" customHeight="1" thickBot="1" x14ac:dyDescent="0.25">
      <c r="A32" s="108" t="s">
        <v>71</v>
      </c>
      <c r="B32" s="108"/>
      <c r="C32" s="108"/>
      <c r="D32" s="108"/>
      <c r="E32" s="108"/>
      <c r="F32" s="108"/>
      <c r="G32" s="4"/>
      <c r="H32" s="98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100"/>
      <c r="AA32" s="2"/>
      <c r="AB32" s="184" t="s">
        <v>142</v>
      </c>
      <c r="AC32" s="185"/>
      <c r="AD32" s="185"/>
      <c r="AE32" s="185"/>
      <c r="AF32" s="186"/>
    </row>
    <row r="33" spans="1:33" ht="15" customHeight="1" x14ac:dyDescent="0.2">
      <c r="A33" s="35" t="s">
        <v>60</v>
      </c>
      <c r="B33" s="54"/>
      <c r="C33" s="36" t="s">
        <v>82</v>
      </c>
      <c r="D33" s="37">
        <f>'Input-output'!M2</f>
        <v>140</v>
      </c>
      <c r="E33" s="55" t="s">
        <v>28</v>
      </c>
      <c r="F33" s="56">
        <f>B33*D33</f>
        <v>0</v>
      </c>
      <c r="G33" s="4"/>
      <c r="H33" s="98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100"/>
      <c r="AA33" s="2"/>
      <c r="AB33" s="187"/>
      <c r="AC33" s="188"/>
      <c r="AD33" s="188"/>
      <c r="AE33" s="188"/>
      <c r="AF33" s="189"/>
    </row>
    <row r="34" spans="1:33" ht="15" customHeight="1" x14ac:dyDescent="0.2">
      <c r="A34" s="24" t="s">
        <v>27</v>
      </c>
      <c r="B34" s="46"/>
      <c r="C34" s="4" t="s">
        <v>82</v>
      </c>
      <c r="D34" s="43">
        <f>'Input-output'!N2</f>
        <v>200</v>
      </c>
      <c r="E34" s="2" t="s">
        <v>28</v>
      </c>
      <c r="F34" s="47">
        <f>B34*D34</f>
        <v>0</v>
      </c>
      <c r="G34" s="4"/>
      <c r="H34" s="98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100"/>
      <c r="AA34" s="2"/>
      <c r="AB34" s="187"/>
      <c r="AC34" s="188"/>
      <c r="AD34" s="188"/>
      <c r="AE34" s="188"/>
      <c r="AF34" s="189"/>
    </row>
    <row r="35" spans="1:33" ht="15" customHeight="1" x14ac:dyDescent="0.2">
      <c r="A35" s="24"/>
      <c r="B35" s="4"/>
      <c r="C35" s="4"/>
      <c r="D35" s="4"/>
      <c r="E35" s="2"/>
      <c r="F35" s="38"/>
      <c r="G35" s="4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100"/>
      <c r="AA35" s="2"/>
      <c r="AB35" s="187"/>
      <c r="AC35" s="188"/>
      <c r="AD35" s="188"/>
      <c r="AE35" s="188"/>
      <c r="AF35" s="189"/>
    </row>
    <row r="36" spans="1:33" ht="15" customHeight="1" x14ac:dyDescent="0.2">
      <c r="A36" s="65" t="s">
        <v>128</v>
      </c>
      <c r="B36" s="46"/>
      <c r="C36" s="4" t="s">
        <v>81</v>
      </c>
      <c r="D36" s="43">
        <f>'Input-output'!G2</f>
        <v>250</v>
      </c>
      <c r="E36" s="2" t="s">
        <v>28</v>
      </c>
      <c r="F36" s="47">
        <f>B36*D36</f>
        <v>0</v>
      </c>
      <c r="G36" s="4"/>
      <c r="H36" s="98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100"/>
      <c r="AA36" s="2"/>
      <c r="AB36" s="187"/>
      <c r="AC36" s="188"/>
      <c r="AD36" s="188"/>
      <c r="AE36" s="188"/>
      <c r="AF36" s="189"/>
    </row>
    <row r="37" spans="1:33" ht="15" customHeight="1" x14ac:dyDescent="0.2">
      <c r="A37" s="24"/>
      <c r="B37" s="2"/>
      <c r="C37" s="4"/>
      <c r="D37" s="43"/>
      <c r="E37" s="2"/>
      <c r="F37" s="67"/>
      <c r="G37" s="4"/>
      <c r="H37" s="98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100"/>
      <c r="AA37" s="2"/>
      <c r="AB37" s="187"/>
      <c r="AC37" s="188"/>
      <c r="AD37" s="188"/>
      <c r="AE37" s="188"/>
      <c r="AF37" s="189"/>
    </row>
    <row r="38" spans="1:33" ht="15" customHeight="1" x14ac:dyDescent="0.2">
      <c r="A38" s="65" t="s">
        <v>129</v>
      </c>
      <c r="B38" s="68"/>
      <c r="C38" s="69" t="s">
        <v>81</v>
      </c>
      <c r="D38" s="70">
        <f>'Input-output'!H2</f>
        <v>85</v>
      </c>
      <c r="E38" s="71" t="s">
        <v>28</v>
      </c>
      <c r="F38" s="25">
        <f>B38*D38</f>
        <v>0</v>
      </c>
      <c r="G38" s="4"/>
      <c r="H38" s="98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100"/>
      <c r="AA38" s="2"/>
      <c r="AB38" s="187"/>
      <c r="AC38" s="188"/>
      <c r="AD38" s="188"/>
      <c r="AE38" s="188"/>
      <c r="AF38" s="189"/>
    </row>
    <row r="39" spans="1:33" ht="15" customHeight="1" x14ac:dyDescent="0.2">
      <c r="A39" s="65" t="s">
        <v>130</v>
      </c>
      <c r="B39" s="68"/>
      <c r="C39" s="69" t="s">
        <v>81</v>
      </c>
      <c r="D39" s="70">
        <f>'Input-output'!H2</f>
        <v>85</v>
      </c>
      <c r="E39" s="71" t="s">
        <v>28</v>
      </c>
      <c r="F39" s="25">
        <f t="shared" ref="F39:F40" si="3">B39*D39</f>
        <v>0</v>
      </c>
      <c r="G39" s="4"/>
      <c r="H39" s="98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100"/>
      <c r="AA39" s="2"/>
      <c r="AB39" s="187"/>
      <c r="AC39" s="188"/>
      <c r="AD39" s="188"/>
      <c r="AE39" s="188"/>
      <c r="AF39" s="189"/>
    </row>
    <row r="40" spans="1:33" ht="15" customHeight="1" x14ac:dyDescent="0.2">
      <c r="A40" s="65" t="s">
        <v>131</v>
      </c>
      <c r="B40" s="68"/>
      <c r="C40" s="69" t="s">
        <v>81</v>
      </c>
      <c r="D40" s="70">
        <f>'Input-output'!H2</f>
        <v>85</v>
      </c>
      <c r="E40" s="71" t="s">
        <v>28</v>
      </c>
      <c r="F40" s="25">
        <f t="shared" si="3"/>
        <v>0</v>
      </c>
      <c r="G40" s="4"/>
      <c r="H40" s="98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100"/>
      <c r="AA40" s="2"/>
      <c r="AB40" s="187"/>
      <c r="AC40" s="188"/>
      <c r="AD40" s="188"/>
      <c r="AE40" s="188"/>
      <c r="AF40" s="189"/>
    </row>
    <row r="41" spans="1:33" ht="15" customHeight="1" x14ac:dyDescent="0.2">
      <c r="A41" s="24"/>
      <c r="B41" s="4"/>
      <c r="C41" s="4"/>
      <c r="D41" s="4"/>
      <c r="E41" s="2"/>
      <c r="F41" s="38"/>
      <c r="G41" s="4"/>
      <c r="H41" s="98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100"/>
      <c r="AA41" s="2"/>
      <c r="AB41" s="187"/>
      <c r="AC41" s="188"/>
      <c r="AD41" s="188"/>
      <c r="AE41" s="188"/>
      <c r="AF41" s="189"/>
    </row>
    <row r="42" spans="1:33" ht="15" customHeight="1" thickBot="1" x14ac:dyDescent="0.25">
      <c r="A42" s="65" t="s">
        <v>132</v>
      </c>
      <c r="B42" s="46"/>
      <c r="C42" s="4" t="s">
        <v>81</v>
      </c>
      <c r="D42" s="43">
        <f>'Input-output'!I2</f>
        <v>120</v>
      </c>
      <c r="E42" s="2" t="s">
        <v>28</v>
      </c>
      <c r="F42" s="47">
        <f>B42*D42</f>
        <v>0</v>
      </c>
      <c r="G42" s="4"/>
      <c r="H42" s="101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3"/>
      <c r="AA42" s="2"/>
      <c r="AB42" s="187"/>
      <c r="AC42" s="188"/>
      <c r="AD42" s="188"/>
      <c r="AE42" s="188"/>
      <c r="AF42" s="189"/>
    </row>
    <row r="43" spans="1:33" ht="15" customHeight="1" x14ac:dyDescent="0.2">
      <c r="A43" s="65" t="s">
        <v>133</v>
      </c>
      <c r="B43" s="46"/>
      <c r="C43" s="4" t="s">
        <v>81</v>
      </c>
      <c r="D43" s="43">
        <f>'Input-output'!I2</f>
        <v>120</v>
      </c>
      <c r="E43" s="2" t="s">
        <v>28</v>
      </c>
      <c r="F43" s="47">
        <f t="shared" ref="F43:F44" si="4">B43*D43</f>
        <v>0</v>
      </c>
      <c r="G43" s="4"/>
      <c r="AA43" s="2"/>
      <c r="AB43" s="187"/>
      <c r="AC43" s="188"/>
      <c r="AD43" s="188"/>
      <c r="AE43" s="188"/>
      <c r="AF43" s="189"/>
      <c r="AG43" s="1"/>
    </row>
    <row r="44" spans="1:33" ht="15" customHeight="1" thickBot="1" x14ac:dyDescent="0.25">
      <c r="A44" s="65" t="s">
        <v>134</v>
      </c>
      <c r="B44" s="46"/>
      <c r="C44" s="4" t="s">
        <v>81</v>
      </c>
      <c r="D44" s="43">
        <f>'Input-output'!I2</f>
        <v>120</v>
      </c>
      <c r="E44" s="2" t="s">
        <v>28</v>
      </c>
      <c r="F44" s="47">
        <f t="shared" si="4"/>
        <v>0</v>
      </c>
      <c r="G44" s="4"/>
      <c r="H44" s="104" t="s">
        <v>64</v>
      </c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2"/>
      <c r="AB44" s="187"/>
      <c r="AC44" s="188"/>
      <c r="AD44" s="188"/>
      <c r="AE44" s="188"/>
      <c r="AF44" s="189"/>
      <c r="AG44" s="1"/>
    </row>
    <row r="45" spans="1:33" ht="15" customHeight="1" x14ac:dyDescent="0.2">
      <c r="A45" s="24"/>
      <c r="B45" s="4"/>
      <c r="C45" s="4"/>
      <c r="D45" s="4"/>
      <c r="E45" s="2"/>
      <c r="F45" s="38"/>
      <c r="G45" s="4"/>
      <c r="H45" s="35" t="s">
        <v>68</v>
      </c>
      <c r="I45" s="36"/>
      <c r="J45" s="36"/>
      <c r="K45" s="36"/>
      <c r="L45" s="72"/>
      <c r="M45" s="93">
        <f>B24+B25+B26+B27+B38</f>
        <v>0</v>
      </c>
      <c r="N45" s="93"/>
      <c r="O45" s="55"/>
      <c r="P45" s="36"/>
      <c r="Q45" s="66" t="s">
        <v>138</v>
      </c>
      <c r="R45" s="36"/>
      <c r="S45" s="36"/>
      <c r="T45" s="36"/>
      <c r="U45" s="36"/>
      <c r="V45" s="36"/>
      <c r="W45" s="61"/>
      <c r="X45" s="61"/>
      <c r="Y45" s="93">
        <f>B24+B25+B26+B27+B36</f>
        <v>0</v>
      </c>
      <c r="Z45" s="94"/>
      <c r="AA45" s="2"/>
      <c r="AB45" s="187"/>
      <c r="AC45" s="188"/>
      <c r="AD45" s="188"/>
      <c r="AE45" s="188"/>
      <c r="AF45" s="189"/>
      <c r="AG45" s="1"/>
    </row>
    <row r="46" spans="1:33" ht="15" customHeight="1" x14ac:dyDescent="0.2">
      <c r="A46" s="65" t="s">
        <v>135</v>
      </c>
      <c r="B46" s="46"/>
      <c r="C46" s="4" t="s">
        <v>81</v>
      </c>
      <c r="D46" s="43">
        <f>'Input-output'!J2</f>
        <v>135</v>
      </c>
      <c r="E46" s="2" t="s">
        <v>28</v>
      </c>
      <c r="F46" s="47">
        <f t="shared" ref="F46:F47" si="5">B46*D46</f>
        <v>0</v>
      </c>
      <c r="G46" s="4"/>
      <c r="H46" s="24" t="s">
        <v>69</v>
      </c>
      <c r="I46" s="4"/>
      <c r="J46" s="4"/>
      <c r="K46" s="4"/>
      <c r="M46" s="89">
        <f>B24+B25+B26+B27+B39</f>
        <v>0</v>
      </c>
      <c r="N46" s="89"/>
      <c r="O46" s="2"/>
      <c r="P46" s="4"/>
      <c r="Q46" s="2"/>
      <c r="R46" s="2"/>
      <c r="S46" s="2"/>
      <c r="T46" s="2"/>
      <c r="U46" s="2"/>
      <c r="V46" s="2"/>
      <c r="Y46" s="2"/>
      <c r="Z46" s="12"/>
      <c r="AA46" s="2"/>
      <c r="AB46" s="187"/>
      <c r="AC46" s="188"/>
      <c r="AD46" s="188"/>
      <c r="AE46" s="188"/>
      <c r="AF46" s="189"/>
      <c r="AG46" s="1"/>
    </row>
    <row r="47" spans="1:33" ht="15" customHeight="1" x14ac:dyDescent="0.2">
      <c r="A47" s="65" t="s">
        <v>136</v>
      </c>
      <c r="B47" s="46"/>
      <c r="C47" s="4" t="s">
        <v>81</v>
      </c>
      <c r="D47" s="43">
        <f>'Input-output'!J2</f>
        <v>135</v>
      </c>
      <c r="E47" s="2" t="s">
        <v>28</v>
      </c>
      <c r="F47" s="47">
        <f t="shared" si="5"/>
        <v>0</v>
      </c>
      <c r="G47" s="4"/>
      <c r="H47" s="24" t="s">
        <v>70</v>
      </c>
      <c r="I47" s="4"/>
      <c r="J47" s="4"/>
      <c r="K47" s="4"/>
      <c r="M47" s="89">
        <f>B24+B25+B26+B27+B40</f>
        <v>0</v>
      </c>
      <c r="N47" s="89"/>
      <c r="O47" s="2"/>
      <c r="P47" s="4"/>
      <c r="Q47" s="27" t="s">
        <v>75</v>
      </c>
      <c r="R47" s="27"/>
      <c r="S47" s="27"/>
      <c r="T47" s="27"/>
      <c r="U47" s="27"/>
      <c r="V47" s="27"/>
      <c r="Y47" s="89">
        <f>B24+B25+B26+B27+B49</f>
        <v>0</v>
      </c>
      <c r="Z47" s="90"/>
      <c r="AA47" s="2"/>
      <c r="AB47" s="187"/>
      <c r="AC47" s="188"/>
      <c r="AD47" s="188"/>
      <c r="AE47" s="188"/>
      <c r="AF47" s="189"/>
    </row>
    <row r="48" spans="1:33" ht="15" customHeight="1" x14ac:dyDescent="0.2">
      <c r="A48" s="59"/>
      <c r="F48" s="60"/>
      <c r="G48" s="4"/>
      <c r="H48" s="59"/>
      <c r="O48" s="2"/>
      <c r="P48" s="4"/>
      <c r="Q48" s="2"/>
      <c r="R48" s="2"/>
      <c r="S48" s="2"/>
      <c r="T48" s="2"/>
      <c r="U48" s="2"/>
      <c r="V48" s="2"/>
      <c r="Y48" s="2"/>
      <c r="Z48" s="12"/>
      <c r="AA48" s="2"/>
      <c r="AB48" s="187"/>
      <c r="AC48" s="188"/>
      <c r="AD48" s="188"/>
      <c r="AE48" s="188"/>
      <c r="AF48" s="189"/>
    </row>
    <row r="49" spans="1:32" ht="15" customHeight="1" x14ac:dyDescent="0.2">
      <c r="A49" s="65" t="s">
        <v>137</v>
      </c>
      <c r="B49" s="46"/>
      <c r="C49" s="4" t="s">
        <v>62</v>
      </c>
      <c r="D49" s="43">
        <f>'Input-output'!O2</f>
        <v>125</v>
      </c>
      <c r="E49" s="2" t="s">
        <v>28</v>
      </c>
      <c r="F49" s="47">
        <f>B49*D49</f>
        <v>0</v>
      </c>
      <c r="G49" s="4"/>
      <c r="H49" s="24" t="s">
        <v>72</v>
      </c>
      <c r="I49" s="4"/>
      <c r="J49" s="4"/>
      <c r="K49" s="4"/>
      <c r="M49" s="89">
        <f>B24+B25+B26+B27+B42</f>
        <v>0</v>
      </c>
      <c r="N49" s="89"/>
      <c r="O49" s="2"/>
      <c r="P49" s="4"/>
      <c r="Q49" s="85" t="s">
        <v>167</v>
      </c>
      <c r="Y49" s="89">
        <f>B24+B25+B26+B27+B51</f>
        <v>0</v>
      </c>
      <c r="Z49" s="90"/>
      <c r="AA49" s="2"/>
      <c r="AB49" s="187"/>
      <c r="AC49" s="188"/>
      <c r="AD49" s="188"/>
      <c r="AE49" s="188"/>
      <c r="AF49" s="189"/>
    </row>
    <row r="50" spans="1:32" ht="15" customHeight="1" x14ac:dyDescent="0.2">
      <c r="A50" s="65"/>
      <c r="B50" s="2"/>
      <c r="C50" s="4"/>
      <c r="D50" s="43"/>
      <c r="E50" s="2"/>
      <c r="F50" s="67"/>
      <c r="G50" s="4"/>
      <c r="H50" s="24" t="s">
        <v>73</v>
      </c>
      <c r="I50" s="4"/>
      <c r="J50" s="4"/>
      <c r="K50" s="4"/>
      <c r="M50" s="89">
        <f>B24+B25+B26+B27+B43</f>
        <v>0</v>
      </c>
      <c r="N50" s="89"/>
      <c r="O50" s="2"/>
      <c r="P50" s="4"/>
      <c r="Q50" s="85" t="s">
        <v>168</v>
      </c>
      <c r="Y50" s="89">
        <f>B25+B27+B52</f>
        <v>0</v>
      </c>
      <c r="Z50" s="90"/>
      <c r="AA50" s="2"/>
      <c r="AB50" s="187"/>
      <c r="AC50" s="188"/>
      <c r="AD50" s="188"/>
      <c r="AE50" s="188"/>
      <c r="AF50" s="189"/>
    </row>
    <row r="51" spans="1:32" ht="15" customHeight="1" thickBot="1" x14ac:dyDescent="0.25">
      <c r="A51" s="81" t="s">
        <v>163</v>
      </c>
      <c r="B51" s="46"/>
      <c r="C51" s="4" t="s">
        <v>62</v>
      </c>
      <c r="D51" s="43">
        <f>'Input-output'!P2</f>
        <v>50</v>
      </c>
      <c r="E51" s="2" t="s">
        <v>28</v>
      </c>
      <c r="F51" s="47">
        <f>B51*D51</f>
        <v>0</v>
      </c>
      <c r="G51" s="4"/>
      <c r="H51" s="24" t="s">
        <v>74</v>
      </c>
      <c r="I51" s="4"/>
      <c r="J51" s="4"/>
      <c r="K51" s="4"/>
      <c r="M51" s="89">
        <f>B24+B25+B26+B27+B44</f>
        <v>0</v>
      </c>
      <c r="N51" s="89"/>
      <c r="O51" s="2"/>
      <c r="P51" s="4"/>
      <c r="Q51" s="85" t="s">
        <v>169</v>
      </c>
      <c r="Y51" s="89">
        <f>B27+B53</f>
        <v>0</v>
      </c>
      <c r="Z51" s="90"/>
      <c r="AA51" s="2"/>
      <c r="AB51" s="190"/>
      <c r="AC51" s="191"/>
      <c r="AD51" s="191"/>
      <c r="AE51" s="191"/>
      <c r="AF51" s="192"/>
    </row>
    <row r="52" spans="1:32" x14ac:dyDescent="0.2">
      <c r="A52" s="81" t="s">
        <v>164</v>
      </c>
      <c r="B52" s="46"/>
      <c r="C52" s="4" t="s">
        <v>62</v>
      </c>
      <c r="D52" s="43">
        <f>'Input-output'!Q2</f>
        <v>50</v>
      </c>
      <c r="E52" s="2" t="s">
        <v>28</v>
      </c>
      <c r="F52" s="47">
        <f t="shared" ref="F52:F57" si="6">B52*D52</f>
        <v>0</v>
      </c>
      <c r="H52" s="59"/>
      <c r="Q52" s="85" t="s">
        <v>170</v>
      </c>
      <c r="Y52" s="89">
        <f>B25+B27+B54</f>
        <v>0</v>
      </c>
      <c r="Z52" s="90"/>
    </row>
    <row r="53" spans="1:32" x14ac:dyDescent="0.2">
      <c r="A53" s="81" t="s">
        <v>165</v>
      </c>
      <c r="B53" s="46"/>
      <c r="C53" s="4" t="s">
        <v>62</v>
      </c>
      <c r="D53" s="43">
        <f>'Input-output'!R2</f>
        <v>125</v>
      </c>
      <c r="E53" s="2" t="s">
        <v>28</v>
      </c>
      <c r="F53" s="47">
        <f t="shared" si="6"/>
        <v>0</v>
      </c>
      <c r="H53" s="24" t="s">
        <v>76</v>
      </c>
      <c r="I53" s="4"/>
      <c r="J53" s="4"/>
      <c r="K53" s="4"/>
      <c r="M53" s="89">
        <f>B24+B25+B26+B27+B46</f>
        <v>0</v>
      </c>
      <c r="N53" s="89"/>
      <c r="Q53" s="83" t="s">
        <v>171</v>
      </c>
      <c r="R53" s="4"/>
      <c r="S53" s="4"/>
      <c r="T53" s="4"/>
      <c r="U53" s="4"/>
      <c r="V53" s="4"/>
      <c r="W53" s="2"/>
      <c r="X53" s="2"/>
      <c r="Y53" s="89">
        <f>B25+B55</f>
        <v>0</v>
      </c>
      <c r="Z53" s="90"/>
    </row>
    <row r="54" spans="1:32" x14ac:dyDescent="0.2">
      <c r="A54" s="81" t="s">
        <v>166</v>
      </c>
      <c r="B54" s="46"/>
      <c r="C54" s="4" t="s">
        <v>62</v>
      </c>
      <c r="D54" s="43">
        <f>'Input-output'!S2</f>
        <v>125</v>
      </c>
      <c r="E54" s="2" t="s">
        <v>28</v>
      </c>
      <c r="F54" s="47">
        <f t="shared" si="6"/>
        <v>0</v>
      </c>
      <c r="H54" s="24" t="s">
        <v>77</v>
      </c>
      <c r="I54" s="4"/>
      <c r="J54" s="4"/>
      <c r="K54" s="4"/>
      <c r="M54" s="89">
        <f>B24+B25+B26+B27+B47</f>
        <v>0</v>
      </c>
      <c r="N54" s="89"/>
      <c r="Q54" s="83" t="s">
        <v>139</v>
      </c>
      <c r="R54" s="1"/>
      <c r="S54" s="1"/>
      <c r="T54" s="1"/>
      <c r="U54" s="1"/>
      <c r="V54" s="1"/>
      <c r="W54" s="1"/>
      <c r="X54" s="1"/>
      <c r="Y54" s="89">
        <f>B57</f>
        <v>0</v>
      </c>
      <c r="Z54" s="90"/>
    </row>
    <row r="55" spans="1:32" x14ac:dyDescent="0.2">
      <c r="A55" s="81" t="s">
        <v>172</v>
      </c>
      <c r="B55" s="46"/>
      <c r="C55" s="4" t="s">
        <v>62</v>
      </c>
      <c r="D55" s="43">
        <f>'Input-output'!T2</f>
        <v>125</v>
      </c>
      <c r="E55" s="2" t="s">
        <v>28</v>
      </c>
      <c r="F55" s="47">
        <f t="shared" si="6"/>
        <v>0</v>
      </c>
      <c r="H55" s="24"/>
      <c r="I55" s="4"/>
      <c r="J55" s="4"/>
      <c r="K55" s="4"/>
      <c r="M55" s="2"/>
      <c r="N55" s="2"/>
      <c r="Q55" s="27"/>
      <c r="R55" s="27"/>
      <c r="S55" s="27"/>
      <c r="T55" s="27"/>
      <c r="U55" s="27"/>
      <c r="V55" s="27"/>
      <c r="Y55" s="2"/>
      <c r="Z55" s="12"/>
    </row>
    <row r="56" spans="1:32" x14ac:dyDescent="0.2">
      <c r="A56" s="81"/>
      <c r="B56" s="2"/>
      <c r="C56" s="4"/>
      <c r="D56" s="43"/>
      <c r="E56" s="2"/>
      <c r="F56" s="67"/>
      <c r="H56" s="24" t="s">
        <v>60</v>
      </c>
      <c r="I56" s="4"/>
      <c r="J56" s="4"/>
      <c r="K56" s="4"/>
      <c r="M56" s="89">
        <f>B26*6+B29+B33+B27*6</f>
        <v>0</v>
      </c>
      <c r="N56" s="89"/>
      <c r="Q56" s="27" t="s">
        <v>78</v>
      </c>
      <c r="R56" s="27"/>
      <c r="S56" s="27"/>
      <c r="T56" s="27"/>
      <c r="U56" s="27"/>
      <c r="V56" s="27"/>
      <c r="Y56" s="89">
        <f>Q22</f>
        <v>0</v>
      </c>
      <c r="Z56" s="90"/>
    </row>
    <row r="57" spans="1:32" x14ac:dyDescent="0.2">
      <c r="A57" s="81" t="s">
        <v>173</v>
      </c>
      <c r="B57" s="46"/>
      <c r="C57" s="4" t="s">
        <v>62</v>
      </c>
      <c r="D57" s="43">
        <f>'Input-output'!U2</f>
        <v>125</v>
      </c>
      <c r="E57" s="2" t="s">
        <v>28</v>
      </c>
      <c r="F57" s="47">
        <f t="shared" si="6"/>
        <v>0</v>
      </c>
      <c r="H57" s="24" t="s">
        <v>27</v>
      </c>
      <c r="I57" s="4"/>
      <c r="J57" s="4"/>
      <c r="K57" s="4"/>
      <c r="M57" s="89">
        <f>B30+B34</f>
        <v>0</v>
      </c>
      <c r="N57" s="89"/>
      <c r="Q57" s="27"/>
      <c r="R57" s="27"/>
      <c r="S57" s="27"/>
      <c r="T57" s="27"/>
      <c r="U57" s="27"/>
      <c r="V57" s="27"/>
      <c r="Y57" s="2"/>
      <c r="Z57" s="12"/>
    </row>
    <row r="58" spans="1:32" ht="13.5" thickBot="1" x14ac:dyDescent="0.25">
      <c r="A58" s="59"/>
      <c r="F58" s="60"/>
      <c r="H58" s="86"/>
      <c r="I58" s="62"/>
      <c r="J58" s="62"/>
      <c r="K58" s="62"/>
      <c r="L58" s="62"/>
      <c r="M58" s="62"/>
      <c r="N58" s="62"/>
      <c r="O58" s="52"/>
      <c r="P58" s="50"/>
      <c r="Q58" s="73" t="s">
        <v>121</v>
      </c>
      <c r="R58" s="50"/>
      <c r="S58" s="50"/>
      <c r="T58" s="50"/>
      <c r="U58" s="63"/>
      <c r="V58" s="63"/>
      <c r="W58" s="91">
        <f>SUM(F24:F60)+SUM(X26:Z27)</f>
        <v>0</v>
      </c>
      <c r="X58" s="91"/>
      <c r="Y58" s="91"/>
      <c r="Z58" s="92"/>
    </row>
    <row r="59" spans="1:32" x14ac:dyDescent="0.2">
      <c r="A59" s="24" t="s">
        <v>80</v>
      </c>
      <c r="B59" s="46"/>
      <c r="C59" s="4" t="s">
        <v>81</v>
      </c>
      <c r="D59" s="43">
        <f>'Input-output'!K2</f>
        <v>85</v>
      </c>
      <c r="E59" s="2" t="s">
        <v>28</v>
      </c>
      <c r="F59" s="47">
        <f>B59*D59</f>
        <v>0</v>
      </c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32" ht="15.75" customHeight="1" thickBot="1" x14ac:dyDescent="0.25">
      <c r="A60" s="58" t="s">
        <v>122</v>
      </c>
      <c r="B60" s="49"/>
      <c r="C60" s="50" t="s">
        <v>62</v>
      </c>
      <c r="D60" s="51">
        <f>'Input-output'!L2</f>
        <v>65</v>
      </c>
      <c r="E60" s="52" t="s">
        <v>28</v>
      </c>
      <c r="F60" s="53">
        <f t="shared" ref="F60" si="7">B60*D60</f>
        <v>0</v>
      </c>
    </row>
  </sheetData>
  <mergeCells count="147">
    <mergeCell ref="Q8:R8"/>
    <mergeCell ref="W15:X15"/>
    <mergeCell ref="W16:X16"/>
    <mergeCell ref="U10:V10"/>
    <mergeCell ref="W11:X11"/>
    <mergeCell ref="A32:F32"/>
    <mergeCell ref="M5:P5"/>
    <mergeCell ref="O6:P7"/>
    <mergeCell ref="O8:P8"/>
    <mergeCell ref="O9:P9"/>
    <mergeCell ref="O10:P10"/>
    <mergeCell ref="O11:P11"/>
    <mergeCell ref="A18:F18"/>
    <mergeCell ref="N18:Y18"/>
    <mergeCell ref="X26:Z26"/>
    <mergeCell ref="H18:L18"/>
    <mergeCell ref="M6:N7"/>
    <mergeCell ref="S26:T26"/>
    <mergeCell ref="V20:W20"/>
    <mergeCell ref="V21:W21"/>
    <mergeCell ref="V22:W22"/>
    <mergeCell ref="O12:P12"/>
    <mergeCell ref="O15:P15"/>
    <mergeCell ref="M15:N15"/>
    <mergeCell ref="AA6:AB7"/>
    <mergeCell ref="AE6:AE7"/>
    <mergeCell ref="AA8:AB8"/>
    <mergeCell ref="AA9:AB9"/>
    <mergeCell ref="AA10:AB10"/>
    <mergeCell ref="AA11:AB11"/>
    <mergeCell ref="AD6:AD7"/>
    <mergeCell ref="AC6:AC7"/>
    <mergeCell ref="AA12:AB12"/>
    <mergeCell ref="B11:D11"/>
    <mergeCell ref="B12:D12"/>
    <mergeCell ref="B10:D10"/>
    <mergeCell ref="M45:N45"/>
    <mergeCell ref="AB31:AF31"/>
    <mergeCell ref="H44:Z44"/>
    <mergeCell ref="M47:N47"/>
    <mergeCell ref="M46:N46"/>
    <mergeCell ref="AB32:AF51"/>
    <mergeCell ref="AB18:AF18"/>
    <mergeCell ref="AA15:AB15"/>
    <mergeCell ref="AA16:AB16"/>
    <mergeCell ref="S12:T12"/>
    <mergeCell ref="M16:N16"/>
    <mergeCell ref="O16:P16"/>
    <mergeCell ref="S15:T15"/>
    <mergeCell ref="S16:T16"/>
    <mergeCell ref="W12:X12"/>
    <mergeCell ref="Q27:R27"/>
    <mergeCell ref="AH4:AJ4"/>
    <mergeCell ref="Y6:Y7"/>
    <mergeCell ref="Z6:Z7"/>
    <mergeCell ref="F16:L16"/>
    <mergeCell ref="M8:N8"/>
    <mergeCell ref="M9:N9"/>
    <mergeCell ref="M10:N10"/>
    <mergeCell ref="M11:N11"/>
    <mergeCell ref="M12:N12"/>
    <mergeCell ref="Q12:R12"/>
    <mergeCell ref="Q15:R15"/>
    <mergeCell ref="Q16:R16"/>
    <mergeCell ref="S8:T8"/>
    <mergeCell ref="S9:T9"/>
    <mergeCell ref="S10:T10"/>
    <mergeCell ref="S11:T11"/>
    <mergeCell ref="F5:L7"/>
    <mergeCell ref="H26:K27"/>
    <mergeCell ref="L26:L27"/>
    <mergeCell ref="U27:V27"/>
    <mergeCell ref="S27:T27"/>
    <mergeCell ref="U8:V8"/>
    <mergeCell ref="Q5:T5"/>
    <mergeCell ref="AB19:AE19"/>
    <mergeCell ref="A1:AF1"/>
    <mergeCell ref="A2:AF2"/>
    <mergeCell ref="X20:Y20"/>
    <mergeCell ref="X21:Y21"/>
    <mergeCell ref="X22:Y22"/>
    <mergeCell ref="Q20:R20"/>
    <mergeCell ref="Q21:R21"/>
    <mergeCell ref="Q22:R22"/>
    <mergeCell ref="U5:X5"/>
    <mergeCell ref="F11:L11"/>
    <mergeCell ref="Q11:R11"/>
    <mergeCell ref="Q6:R7"/>
    <mergeCell ref="S6:T7"/>
    <mergeCell ref="U11:V11"/>
    <mergeCell ref="U12:V12"/>
    <mergeCell ref="W8:X8"/>
    <mergeCell ref="AB22:AF22"/>
    <mergeCell ref="W6:X7"/>
    <mergeCell ref="B5:D5"/>
    <mergeCell ref="Q9:R9"/>
    <mergeCell ref="B6:D6"/>
    <mergeCell ref="B7:D7"/>
    <mergeCell ref="B8:D8"/>
    <mergeCell ref="B16:D16"/>
    <mergeCell ref="A4:D4"/>
    <mergeCell ref="F4:AF4"/>
    <mergeCell ref="Y5:Z5"/>
    <mergeCell ref="AA5:AF5"/>
    <mergeCell ref="AF6:AF7"/>
    <mergeCell ref="F8:L8"/>
    <mergeCell ref="F9:L9"/>
    <mergeCell ref="F10:L10"/>
    <mergeCell ref="B13:D13"/>
    <mergeCell ref="B14:D14"/>
    <mergeCell ref="B15:D15"/>
    <mergeCell ref="F12:L12"/>
    <mergeCell ref="F15:L15"/>
    <mergeCell ref="W9:X9"/>
    <mergeCell ref="F13:L13"/>
    <mergeCell ref="F14:L14"/>
    <mergeCell ref="U6:V7"/>
    <mergeCell ref="U15:V15"/>
    <mergeCell ref="U16:V16"/>
    <mergeCell ref="W10:X10"/>
    <mergeCell ref="U9:V9"/>
    <mergeCell ref="Q10:R10"/>
    <mergeCell ref="B9:D9"/>
    <mergeCell ref="N26:P26"/>
    <mergeCell ref="Y53:Z53"/>
    <mergeCell ref="Y54:Z54"/>
    <mergeCell ref="M50:N50"/>
    <mergeCell ref="M51:N51"/>
    <mergeCell ref="W58:Z58"/>
    <mergeCell ref="Y56:Z56"/>
    <mergeCell ref="Y50:Z50"/>
    <mergeCell ref="Y51:Z51"/>
    <mergeCell ref="Y52:Z52"/>
    <mergeCell ref="Y47:Z47"/>
    <mergeCell ref="M49:N49"/>
    <mergeCell ref="M53:N53"/>
    <mergeCell ref="M54:N54"/>
    <mergeCell ref="M56:N56"/>
    <mergeCell ref="M57:N57"/>
    <mergeCell ref="Y45:Z45"/>
    <mergeCell ref="Y49:Z49"/>
    <mergeCell ref="H30:Z42"/>
    <mergeCell ref="H29:Z29"/>
    <mergeCell ref="X27:Z27"/>
    <mergeCell ref="U26:V26"/>
    <mergeCell ref="N27:P27"/>
    <mergeCell ref="Q26:R26"/>
  </mergeCells>
  <printOptions horizontalCentered="1" verticalCentered="1"/>
  <pageMargins left="0.7" right="0.7" top="0.75" bottom="0.75" header="0.3" footer="0.3"/>
  <pageSetup paperSize="9" scale="41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5"/>
  <sheetViews>
    <sheetView workbookViewId="0"/>
  </sheetViews>
  <sheetFormatPr defaultRowHeight="12.75" x14ac:dyDescent="0.2"/>
  <cols>
    <col min="1" max="1" width="5" style="18" bestFit="1" customWidth="1"/>
    <col min="2" max="2" width="5" style="18" customWidth="1"/>
    <col min="3" max="4" width="5" style="18" bestFit="1" customWidth="1"/>
    <col min="5" max="7" width="4" style="18" bestFit="1" customWidth="1"/>
    <col min="8" max="8" width="3.28515625" style="18" bestFit="1" customWidth="1"/>
    <col min="9" max="10" width="4" style="18" bestFit="1" customWidth="1"/>
    <col min="11" max="11" width="3.28515625" style="18" bestFit="1" customWidth="1"/>
    <col min="12" max="16" width="4" style="18" bestFit="1" customWidth="1"/>
    <col min="17" max="17" width="3.28515625" style="18" bestFit="1" customWidth="1"/>
    <col min="18" max="22" width="4" style="18" bestFit="1" customWidth="1"/>
    <col min="23" max="24" width="5" style="18" bestFit="1" customWidth="1"/>
    <col min="25" max="25" width="5" style="18" customWidth="1"/>
    <col min="26" max="38" width="3.28515625" style="18" bestFit="1" customWidth="1"/>
    <col min="39" max="39" width="3.7109375" style="18" bestFit="1" customWidth="1"/>
    <col min="40" max="45" width="3.28515625" style="18" bestFit="1" customWidth="1"/>
    <col min="46" max="50" width="3.28515625" style="18" customWidth="1"/>
    <col min="51" max="16384" width="9.140625" style="18"/>
  </cols>
  <sheetData>
    <row r="1" spans="1:50" ht="118.5" x14ac:dyDescent="0.2">
      <c r="A1" s="84" t="s">
        <v>183</v>
      </c>
      <c r="B1" s="84" t="s">
        <v>185</v>
      </c>
      <c r="C1" s="84" t="s">
        <v>184</v>
      </c>
      <c r="D1" s="84" t="s">
        <v>186</v>
      </c>
      <c r="E1" s="84" t="s">
        <v>154</v>
      </c>
      <c r="F1" s="84" t="s">
        <v>155</v>
      </c>
      <c r="G1" s="19" t="s">
        <v>91</v>
      </c>
      <c r="H1" s="19" t="s">
        <v>92</v>
      </c>
      <c r="I1" s="19" t="s">
        <v>93</v>
      </c>
      <c r="J1" s="19" t="s">
        <v>94</v>
      </c>
      <c r="K1" s="84" t="s">
        <v>156</v>
      </c>
      <c r="L1" s="84" t="s">
        <v>157</v>
      </c>
      <c r="M1" s="84" t="s">
        <v>158</v>
      </c>
      <c r="N1" s="84" t="s">
        <v>159</v>
      </c>
      <c r="O1" s="19" t="s">
        <v>95</v>
      </c>
      <c r="P1" s="84" t="s">
        <v>160</v>
      </c>
      <c r="Q1" s="84" t="s">
        <v>161</v>
      </c>
      <c r="R1" s="64" t="s">
        <v>125</v>
      </c>
      <c r="S1" s="64" t="s">
        <v>126</v>
      </c>
      <c r="T1" s="84" t="s">
        <v>162</v>
      </c>
      <c r="U1" s="64" t="s">
        <v>127</v>
      </c>
    </row>
    <row r="2" spans="1:50" x14ac:dyDescent="0.2">
      <c r="A2" s="18">
        <v>1095</v>
      </c>
      <c r="B2" s="18">
        <v>1295</v>
      </c>
      <c r="C2" s="18">
        <v>1395</v>
      </c>
      <c r="D2" s="18">
        <v>1575</v>
      </c>
      <c r="E2" s="18">
        <v>90</v>
      </c>
      <c r="F2" s="18">
        <v>200</v>
      </c>
      <c r="G2" s="18">
        <v>250</v>
      </c>
      <c r="H2" s="18">
        <v>85</v>
      </c>
      <c r="I2" s="18">
        <v>120</v>
      </c>
      <c r="J2" s="18">
        <v>135</v>
      </c>
      <c r="K2" s="18">
        <v>85</v>
      </c>
      <c r="L2" s="18">
        <v>65</v>
      </c>
      <c r="M2" s="18">
        <v>140</v>
      </c>
      <c r="N2" s="18">
        <v>200</v>
      </c>
      <c r="O2" s="18">
        <v>125</v>
      </c>
      <c r="P2" s="18">
        <v>50</v>
      </c>
      <c r="Q2" s="18">
        <v>50</v>
      </c>
      <c r="R2" s="18">
        <v>125</v>
      </c>
      <c r="S2" s="18">
        <v>125</v>
      </c>
      <c r="T2" s="18">
        <v>125</v>
      </c>
      <c r="U2" s="18">
        <v>125</v>
      </c>
    </row>
    <row r="4" spans="1:50" ht="118.5" x14ac:dyDescent="0.2">
      <c r="A4" s="19" t="s">
        <v>96</v>
      </c>
      <c r="B4" s="19" t="s">
        <v>97</v>
      </c>
      <c r="C4" s="19" t="s">
        <v>98</v>
      </c>
      <c r="D4" s="19" t="s">
        <v>99</v>
      </c>
      <c r="E4" s="19" t="s">
        <v>100</v>
      </c>
      <c r="F4" s="19" t="s">
        <v>101</v>
      </c>
      <c r="G4" s="19" t="s">
        <v>102</v>
      </c>
      <c r="H4" s="19" t="s">
        <v>103</v>
      </c>
      <c r="I4" s="19" t="s">
        <v>104</v>
      </c>
      <c r="J4" s="19" t="s">
        <v>105</v>
      </c>
      <c r="K4" s="19" t="s">
        <v>90</v>
      </c>
      <c r="L4" s="84" t="s">
        <v>151</v>
      </c>
      <c r="M4" s="84" t="s">
        <v>152</v>
      </c>
      <c r="N4" s="84" t="s">
        <v>153</v>
      </c>
      <c r="O4" s="84" t="s">
        <v>154</v>
      </c>
      <c r="P4" s="84" t="s">
        <v>155</v>
      </c>
      <c r="Q4" s="19" t="s">
        <v>91</v>
      </c>
      <c r="R4" s="84" t="s">
        <v>175</v>
      </c>
      <c r="S4" s="84" t="s">
        <v>176</v>
      </c>
      <c r="T4" s="84" t="s">
        <v>177</v>
      </c>
      <c r="U4" s="84" t="s">
        <v>178</v>
      </c>
      <c r="V4" s="84" t="s">
        <v>179</v>
      </c>
      <c r="W4" s="84" t="s">
        <v>180</v>
      </c>
      <c r="X4" s="84" t="s">
        <v>181</v>
      </c>
      <c r="Y4" s="84" t="s">
        <v>182</v>
      </c>
      <c r="Z4" s="84" t="s">
        <v>156</v>
      </c>
      <c r="AA4" s="84" t="s">
        <v>157</v>
      </c>
      <c r="AB4" s="84" t="s">
        <v>158</v>
      </c>
      <c r="AC4" s="84" t="s">
        <v>159</v>
      </c>
      <c r="AD4" s="19" t="s">
        <v>95</v>
      </c>
      <c r="AE4" s="84" t="s">
        <v>160</v>
      </c>
      <c r="AF4" s="84" t="s">
        <v>161</v>
      </c>
      <c r="AG4" s="64" t="s">
        <v>125</v>
      </c>
      <c r="AH4" s="64" t="s">
        <v>126</v>
      </c>
      <c r="AI4" s="84" t="s">
        <v>162</v>
      </c>
      <c r="AJ4" s="64" t="s">
        <v>127</v>
      </c>
      <c r="AK4" s="19" t="s">
        <v>106</v>
      </c>
      <c r="AL4" s="19" t="s">
        <v>107</v>
      </c>
      <c r="AM4" s="19" t="s">
        <v>108</v>
      </c>
      <c r="AN4" s="19" t="s">
        <v>109</v>
      </c>
      <c r="AO4" s="19" t="s">
        <v>110</v>
      </c>
      <c r="AP4" s="19" t="s">
        <v>111</v>
      </c>
      <c r="AQ4" s="19" t="s">
        <v>112</v>
      </c>
      <c r="AR4" s="19" t="s">
        <v>113</v>
      </c>
      <c r="AS4" s="19" t="s">
        <v>114</v>
      </c>
      <c r="AT4" s="19" t="s">
        <v>115</v>
      </c>
      <c r="AU4" s="19" t="s">
        <v>116</v>
      </c>
      <c r="AV4" s="19" t="s">
        <v>117</v>
      </c>
      <c r="AW4" s="19" t="s">
        <v>118</v>
      </c>
      <c r="AX4" s="19" t="s">
        <v>119</v>
      </c>
    </row>
    <row r="5" spans="1:50" x14ac:dyDescent="0.2">
      <c r="A5" s="18">
        <f>Registration!B5</f>
        <v>0</v>
      </c>
      <c r="B5" s="18">
        <v>0</v>
      </c>
      <c r="C5" s="18">
        <f>Registration!B7</f>
        <v>0</v>
      </c>
      <c r="D5" s="18">
        <f>Registration!B8</f>
        <v>0</v>
      </c>
      <c r="E5" s="18" t="str">
        <f>Registration!B9&amp;" "&amp;Registration!B10</f>
        <v xml:space="preserve"> </v>
      </c>
      <c r="F5" s="18">
        <f>Registration!B6</f>
        <v>0</v>
      </c>
      <c r="G5" s="18">
        <f>Registration!B11</f>
        <v>0</v>
      </c>
      <c r="H5" s="18" t="str">
        <f>Registration!B12&amp;";"&amp;Registration!B13&amp;";"&amp;Registration!B14</f>
        <v>;;</v>
      </c>
      <c r="I5" s="18">
        <v>0</v>
      </c>
      <c r="J5" s="18" t="str">
        <f>Registration!B15</f>
        <v>Danish, English, German</v>
      </c>
      <c r="K5" s="18">
        <f>Registration!B24</f>
        <v>0</v>
      </c>
      <c r="L5" s="18">
        <f>Registration!B25</f>
        <v>0</v>
      </c>
      <c r="M5" s="18">
        <f>Registration!B26</f>
        <v>0</v>
      </c>
      <c r="N5" s="208">
        <f>Registration!B27</f>
        <v>0</v>
      </c>
      <c r="O5" s="18">
        <f>Registration!B29</f>
        <v>0</v>
      </c>
      <c r="P5" s="18">
        <f>Registration!B30</f>
        <v>0</v>
      </c>
      <c r="Q5" s="18">
        <f>K5+L5+M5+N5+Registration!B36</f>
        <v>0</v>
      </c>
      <c r="R5" s="18">
        <f>Registration!M45</f>
        <v>0</v>
      </c>
      <c r="S5" s="18">
        <f>Registration!M46</f>
        <v>0</v>
      </c>
      <c r="T5" s="18">
        <f>Registration!M47</f>
        <v>0</v>
      </c>
      <c r="U5" s="18">
        <f>Registration!M49</f>
        <v>0</v>
      </c>
      <c r="V5" s="18">
        <f>Registration!M50</f>
        <v>0</v>
      </c>
      <c r="W5" s="18">
        <f>Registration!M51</f>
        <v>0</v>
      </c>
      <c r="X5" s="18">
        <f>Registration!M53</f>
        <v>0</v>
      </c>
      <c r="Y5" s="18">
        <f>Registration!M54</f>
        <v>0</v>
      </c>
      <c r="Z5" s="18">
        <f>Registration!B59</f>
        <v>0</v>
      </c>
      <c r="AA5" s="18">
        <f>Registration!B60</f>
        <v>0</v>
      </c>
      <c r="AB5" s="208">
        <f>Registration!B33</f>
        <v>0</v>
      </c>
      <c r="AC5" s="18">
        <f>Registration!B34</f>
        <v>0</v>
      </c>
      <c r="AD5" s="18">
        <f>Registration!B49</f>
        <v>0</v>
      </c>
      <c r="AE5" s="18">
        <f>Registration!B51</f>
        <v>0</v>
      </c>
      <c r="AF5" s="18">
        <f>Registration!B52</f>
        <v>0</v>
      </c>
      <c r="AG5" s="18">
        <f>Registration!B53</f>
        <v>0</v>
      </c>
      <c r="AH5" s="18">
        <f>Registration!B54</f>
        <v>0</v>
      </c>
      <c r="AI5" s="18">
        <f>Registration!B55</f>
        <v>0</v>
      </c>
      <c r="AJ5" s="18">
        <f>Registration!B57</f>
        <v>0</v>
      </c>
      <c r="AK5" s="18">
        <f>Registration!Q21</f>
        <v>0</v>
      </c>
      <c r="AL5" s="18">
        <f>Registration!Q20</f>
        <v>0</v>
      </c>
      <c r="AM5" s="18" t="str">
        <f>Registration!AF19</f>
        <v>NO</v>
      </c>
      <c r="AN5" s="18">
        <f>Registration!AB22</f>
        <v>0</v>
      </c>
      <c r="AO5" s="18">
        <f>Registration!L19</f>
        <v>0</v>
      </c>
      <c r="AP5" s="18">
        <f>Registration!L20</f>
        <v>0</v>
      </c>
      <c r="AQ5" s="18">
        <f>Registration!L21</f>
        <v>0</v>
      </c>
      <c r="AR5" s="18">
        <f>Registration!L22</f>
        <v>0</v>
      </c>
      <c r="AS5" s="18">
        <f>Registration!L23</f>
        <v>0</v>
      </c>
      <c r="AT5" s="18">
        <f>Registration!L24</f>
        <v>0</v>
      </c>
      <c r="AU5" s="18" t="str">
        <f>Registration!B16</f>
        <v>Thursday/Friday</v>
      </c>
      <c r="AV5" s="18" t="str">
        <f>Registration!H30</f>
        <v>Please note all comments and information here, not in the e-mail.</v>
      </c>
      <c r="AW5" s="18">
        <f>Registration!Q26</f>
        <v>0</v>
      </c>
      <c r="AX5" s="18">
        <f>Registration!Q27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Registration</vt:lpstr>
      <vt:lpstr>Input-output</vt:lpstr>
      <vt:lpstr>Registration!Print_Area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Hansen</dc:creator>
  <cp:lastModifiedBy>Lasse Hansen</cp:lastModifiedBy>
  <cp:lastPrinted>2024-01-05T12:15:56Z</cp:lastPrinted>
  <dcterms:created xsi:type="dcterms:W3CDTF">2018-05-12T09:42:15Z</dcterms:created>
  <dcterms:modified xsi:type="dcterms:W3CDTF">2025-01-06T13:41:38Z</dcterms:modified>
</cp:coreProperties>
</file>